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UVT\Vyrocni_zpravy\2019\"/>
    </mc:Choice>
  </mc:AlternateContent>
  <bookViews>
    <workbookView xWindow="0" yWindow="0" windowWidth="18405" windowHeight="6960" tabRatio="946"/>
  </bookViews>
  <sheets>
    <sheet name="seznam" sheetId="1" r:id="rId1"/>
    <sheet name="2.1 MŠMT" sheetId="3" r:id="rId2"/>
    <sheet name="2.2 MŠMT" sheetId="4" r:id="rId3"/>
    <sheet name="2.3 MŠMT" sheetId="47" r:id="rId4"/>
    <sheet name="2.4 MŠMT" sheetId="48" r:id="rId5"/>
    <sheet name="2.5 MŠMT" sheetId="7" r:id="rId6"/>
    <sheet name="2.6 MŠMT" sheetId="52" r:id="rId7"/>
    <sheet name="2.7 MŠMT" sheetId="54" r:id="rId8"/>
    <sheet name="2.8" sheetId="50" r:id="rId9"/>
    <sheet name="3.1 MŠMT" sheetId="8" r:id="rId10"/>
    <sheet name="3.2 MŠMT" sheetId="9" r:id="rId11"/>
    <sheet name="3.3 MŠMT" sheetId="10" r:id="rId12"/>
    <sheet name="3.4 MŠMT" sheetId="11" r:id="rId13"/>
    <sheet name="3.5" sheetId="53" r:id="rId14"/>
    <sheet name="4.1 MŠMT" sheetId="12" r:id="rId15"/>
    <sheet name="5.1 MŠMT" sheetId="25" r:id="rId16"/>
    <sheet name="6.1 MŠMT" sheetId="13" r:id="rId17"/>
    <sheet name="6.2 MŠMT" sheetId="14" r:id="rId18"/>
    <sheet name="6.3 MŠMT" sheetId="15" r:id="rId19"/>
    <sheet name="6.4 MŠMT" sheetId="49" r:id="rId20"/>
    <sheet name="6.5 MŠMT" sheetId="46" r:id="rId21"/>
    <sheet name="6.6 MŠMT" sheetId="16" r:id="rId22"/>
    <sheet name="7.1 MŠMT" sheetId="37" r:id="rId23"/>
    <sheet name="7.2 MŠMT" sheetId="31" r:id="rId24"/>
    <sheet name="7.3 MŠMT" sheetId="51" r:id="rId25"/>
    <sheet name="7.4" sheetId="34" r:id="rId26"/>
    <sheet name="8.1 MŠMT" sheetId="33" r:id="rId27"/>
    <sheet name="8.2 MŠMT" sheetId="35" r:id="rId28"/>
    <sheet name="8.3 MŠMT" sheetId="36" r:id="rId29"/>
    <sheet name="8.4 MŠMT" sheetId="17" r:id="rId30"/>
    <sheet name="8.5" sheetId="19" r:id="rId31"/>
    <sheet name="8.6" sheetId="20" r:id="rId32"/>
    <sheet name="10.1" sheetId="21" r:id="rId33"/>
    <sheet name="10.2" sheetId="22" r:id="rId34"/>
    <sheet name="10.3" sheetId="23" r:id="rId35"/>
    <sheet name="12.1 MŠMT" sheetId="24" r:id="rId36"/>
    <sheet name="12.2 MŠMT" sheetId="42" r:id="rId37"/>
    <sheet name="2.a" sheetId="43" r:id="rId38"/>
    <sheet name="2.b" sheetId="45" r:id="rId39"/>
    <sheet name="3.a" sheetId="44" r:id="rId40"/>
  </sheets>
  <definedNames>
    <definedName name="_xlnm._FilterDatabase" localSheetId="3" hidden="1">'2.3 MŠMT'!$A$3:$B$189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3" i="16" l="1"/>
  <c r="D92" i="16"/>
  <c r="D91" i="16"/>
  <c r="D90" i="16"/>
  <c r="J601" i="53" l="1"/>
  <c r="I601" i="53"/>
  <c r="H601" i="53"/>
  <c r="G601" i="53"/>
  <c r="F601" i="53"/>
  <c r="E601" i="53"/>
  <c r="D601" i="53"/>
  <c r="J564" i="53"/>
  <c r="I564" i="53"/>
  <c r="H564" i="53"/>
  <c r="G564" i="53"/>
  <c r="F564" i="53"/>
  <c r="E564" i="53"/>
  <c r="D564" i="53"/>
  <c r="J544" i="53"/>
  <c r="I544" i="53"/>
  <c r="H544" i="53"/>
  <c r="G544" i="53"/>
  <c r="F544" i="53"/>
  <c r="E544" i="53"/>
  <c r="D544" i="53"/>
  <c r="J490" i="53"/>
  <c r="I490" i="53"/>
  <c r="H490" i="53"/>
  <c r="G490" i="53"/>
  <c r="F490" i="53"/>
  <c r="E490" i="53"/>
  <c r="D490" i="53"/>
  <c r="J464" i="53"/>
  <c r="I464" i="53"/>
  <c r="H464" i="53"/>
  <c r="G464" i="53"/>
  <c r="F464" i="53"/>
  <c r="E464" i="53"/>
  <c r="D464" i="53"/>
  <c r="J417" i="53"/>
  <c r="I417" i="53"/>
  <c r="H417" i="53"/>
  <c r="G417" i="53"/>
  <c r="F417" i="53"/>
  <c r="E417" i="53"/>
  <c r="D417" i="53"/>
  <c r="J346" i="53"/>
  <c r="I346" i="53"/>
  <c r="H346" i="53"/>
  <c r="G346" i="53"/>
  <c r="F346" i="53"/>
  <c r="E346" i="53"/>
  <c r="D346" i="53"/>
  <c r="J228" i="53"/>
  <c r="I228" i="53"/>
  <c r="H228" i="53"/>
  <c r="G228" i="53"/>
  <c r="F228" i="53"/>
  <c r="E228" i="53"/>
  <c r="D228" i="53"/>
  <c r="J204" i="53"/>
  <c r="I204" i="53"/>
  <c r="H204" i="53"/>
  <c r="G204" i="53"/>
  <c r="F204" i="53"/>
  <c r="E204" i="53"/>
  <c r="D204" i="53"/>
  <c r="J174" i="53"/>
  <c r="I174" i="53"/>
  <c r="H174" i="53"/>
  <c r="G174" i="53"/>
  <c r="F174" i="53"/>
  <c r="E174" i="53"/>
  <c r="D174" i="53"/>
  <c r="J145" i="53"/>
  <c r="I145" i="53"/>
  <c r="H145" i="53"/>
  <c r="G145" i="53"/>
  <c r="F145" i="53"/>
  <c r="E145" i="53"/>
  <c r="D145" i="53"/>
  <c r="J126" i="53"/>
  <c r="I126" i="53"/>
  <c r="H126" i="53"/>
  <c r="G126" i="53"/>
  <c r="F126" i="53"/>
  <c r="E126" i="53"/>
  <c r="D126" i="53"/>
  <c r="J104" i="53"/>
  <c r="I104" i="53"/>
  <c r="H104" i="53"/>
  <c r="G104" i="53"/>
  <c r="F104" i="53"/>
  <c r="E104" i="53"/>
  <c r="D104" i="53"/>
  <c r="J69" i="53"/>
  <c r="I69" i="53"/>
  <c r="H69" i="53"/>
  <c r="G69" i="53"/>
  <c r="F69" i="53"/>
  <c r="E69" i="53"/>
  <c r="D69" i="53"/>
  <c r="J51" i="53"/>
  <c r="I51" i="53"/>
  <c r="H51" i="53"/>
  <c r="G51" i="53"/>
  <c r="F51" i="53"/>
  <c r="E51" i="53"/>
  <c r="D51" i="53"/>
  <c r="J28" i="53"/>
  <c r="J602" i="53" s="1"/>
  <c r="I28" i="53"/>
  <c r="I602" i="53" s="1"/>
  <c r="H28" i="53"/>
  <c r="H602" i="53" s="1"/>
  <c r="G28" i="53"/>
  <c r="G602" i="53" s="1"/>
  <c r="F28" i="53"/>
  <c r="E28" i="53"/>
  <c r="D28" i="53"/>
  <c r="J19" i="53"/>
  <c r="I19" i="53"/>
  <c r="H19" i="53"/>
  <c r="G19" i="53"/>
  <c r="F19" i="53"/>
  <c r="F602" i="53" s="1"/>
  <c r="E19" i="53"/>
  <c r="E602" i="53" s="1"/>
  <c r="D19" i="53"/>
  <c r="D602" i="53" s="1"/>
  <c r="I58" i="51" l="1"/>
  <c r="H58" i="51"/>
  <c r="G58" i="51"/>
  <c r="F58" i="51"/>
  <c r="E58" i="51"/>
  <c r="D58" i="51"/>
  <c r="C58" i="51"/>
  <c r="B58" i="51"/>
  <c r="K57" i="51"/>
  <c r="J57" i="51"/>
  <c r="K56" i="51"/>
  <c r="K54" i="51"/>
  <c r="J54" i="51"/>
  <c r="K53" i="51"/>
  <c r="K51" i="51"/>
  <c r="J51" i="51"/>
  <c r="K50" i="51"/>
  <c r="K48" i="51"/>
  <c r="J48" i="51"/>
  <c r="K47" i="51"/>
  <c r="K45" i="51"/>
  <c r="J45" i="51"/>
  <c r="K44" i="51"/>
  <c r="K42" i="51"/>
  <c r="J42" i="51"/>
  <c r="K41" i="51"/>
  <c r="K39" i="51"/>
  <c r="J39" i="51"/>
  <c r="K38" i="51"/>
  <c r="K36" i="51"/>
  <c r="J36" i="51"/>
  <c r="K35" i="51"/>
  <c r="K33" i="51"/>
  <c r="J33" i="51"/>
  <c r="K32" i="51"/>
  <c r="K30" i="51"/>
  <c r="J30" i="51"/>
  <c r="K29" i="51"/>
  <c r="K27" i="51"/>
  <c r="J27" i="51"/>
  <c r="K26" i="51"/>
  <c r="K24" i="51"/>
  <c r="J24" i="51"/>
  <c r="K23" i="51"/>
  <c r="K21" i="51"/>
  <c r="J21" i="51"/>
  <c r="K20" i="51"/>
  <c r="K18" i="51"/>
  <c r="J18" i="51"/>
  <c r="K17" i="51"/>
  <c r="K15" i="51"/>
  <c r="J15" i="51"/>
  <c r="K14" i="51"/>
  <c r="K12" i="51"/>
  <c r="J12" i="51"/>
  <c r="K11" i="51"/>
  <c r="K9" i="51"/>
  <c r="J9" i="51"/>
  <c r="K8" i="51"/>
  <c r="K6" i="51"/>
  <c r="J6" i="51"/>
  <c r="K5" i="51"/>
  <c r="T23" i="50" l="1"/>
  <c r="S23" i="50"/>
  <c r="R23" i="50"/>
  <c r="Q23" i="50"/>
  <c r="P23" i="50"/>
  <c r="O23" i="50"/>
  <c r="N23" i="50"/>
  <c r="J23" i="50"/>
  <c r="I23" i="50"/>
  <c r="H23" i="50"/>
  <c r="G23" i="50"/>
  <c r="F23" i="50"/>
  <c r="E23" i="50"/>
  <c r="D23" i="50"/>
  <c r="C23" i="50"/>
  <c r="B23" i="50"/>
  <c r="W22" i="50"/>
  <c r="V22" i="50"/>
  <c r="U22" i="50"/>
  <c r="M22" i="50"/>
  <c r="L22" i="50"/>
  <c r="K22" i="50"/>
  <c r="W21" i="50"/>
  <c r="V21" i="50"/>
  <c r="U21" i="50"/>
  <c r="M21" i="50"/>
  <c r="L21" i="50"/>
  <c r="K21" i="50"/>
  <c r="W20" i="50"/>
  <c r="V20" i="50"/>
  <c r="U20" i="50"/>
  <c r="M20" i="50"/>
  <c r="L20" i="50"/>
  <c r="K20" i="50"/>
  <c r="W19" i="50"/>
  <c r="V19" i="50"/>
  <c r="U19" i="50"/>
  <c r="M19" i="50"/>
  <c r="L19" i="50"/>
  <c r="K19" i="50"/>
  <c r="W18" i="50"/>
  <c r="V18" i="50"/>
  <c r="U18" i="50"/>
  <c r="M18" i="50"/>
  <c r="L18" i="50"/>
  <c r="K18" i="50"/>
  <c r="W17" i="50"/>
  <c r="V17" i="50"/>
  <c r="U17" i="50"/>
  <c r="M17" i="50"/>
  <c r="L17" i="50"/>
  <c r="K17" i="50"/>
  <c r="W16" i="50"/>
  <c r="V16" i="50"/>
  <c r="U16" i="50"/>
  <c r="M16" i="50"/>
  <c r="L16" i="50"/>
  <c r="K16" i="50"/>
  <c r="W15" i="50"/>
  <c r="V15" i="50"/>
  <c r="U15" i="50"/>
  <c r="M15" i="50"/>
  <c r="L15" i="50"/>
  <c r="K15" i="50"/>
  <c r="W14" i="50"/>
  <c r="V14" i="50"/>
  <c r="U14" i="50"/>
  <c r="M14" i="50"/>
  <c r="L14" i="50"/>
  <c r="K14" i="50"/>
  <c r="W13" i="50"/>
  <c r="V13" i="50"/>
  <c r="U13" i="50"/>
  <c r="M13" i="50"/>
  <c r="L13" i="50"/>
  <c r="K13" i="50"/>
  <c r="W12" i="50"/>
  <c r="V12" i="50"/>
  <c r="U12" i="50"/>
  <c r="M12" i="50"/>
  <c r="L12" i="50"/>
  <c r="K12" i="50"/>
  <c r="W11" i="50"/>
  <c r="V11" i="50"/>
  <c r="U11" i="50"/>
  <c r="M11" i="50"/>
  <c r="L11" i="50"/>
  <c r="K11" i="50"/>
  <c r="W10" i="50"/>
  <c r="V10" i="50"/>
  <c r="U10" i="50"/>
  <c r="M10" i="50"/>
  <c r="L10" i="50"/>
  <c r="K10" i="50"/>
  <c r="W9" i="50"/>
  <c r="V9" i="50"/>
  <c r="U9" i="50"/>
  <c r="M9" i="50"/>
  <c r="L9" i="50"/>
  <c r="K9" i="50"/>
  <c r="W8" i="50"/>
  <c r="V8" i="50"/>
  <c r="U8" i="50"/>
  <c r="M8" i="50"/>
  <c r="L8" i="50"/>
  <c r="K8" i="50"/>
  <c r="W7" i="50"/>
  <c r="V7" i="50"/>
  <c r="U7" i="50"/>
  <c r="M7" i="50"/>
  <c r="L7" i="50"/>
  <c r="L23" i="50" s="1"/>
  <c r="K7" i="50"/>
  <c r="W6" i="50"/>
  <c r="W23" i="50" s="1"/>
  <c r="V6" i="50"/>
  <c r="V23" i="50" s="1"/>
  <c r="U6" i="50"/>
  <c r="U23" i="50" s="1"/>
  <c r="M6" i="50"/>
  <c r="M23" i="50" s="1"/>
  <c r="L6" i="50"/>
  <c r="K6" i="50"/>
  <c r="K23" i="50" s="1"/>
  <c r="I47" i="49" l="1"/>
  <c r="G47" i="49"/>
  <c r="G46" i="49"/>
  <c r="I45" i="49"/>
  <c r="H45" i="49"/>
  <c r="H47" i="49" s="1"/>
  <c r="F45" i="49"/>
  <c r="F47" i="49" s="1"/>
  <c r="E45" i="49"/>
  <c r="E47" i="49" s="1"/>
  <c r="D45" i="49"/>
  <c r="D47" i="49" s="1"/>
  <c r="C45" i="49"/>
  <c r="C47" i="49" s="1"/>
  <c r="B45" i="49"/>
  <c r="B47" i="49" s="1"/>
  <c r="I44" i="49"/>
  <c r="I46" i="49" s="1"/>
  <c r="H44" i="49"/>
  <c r="H46" i="49" s="1"/>
  <c r="F44" i="49"/>
  <c r="F46" i="49" s="1"/>
  <c r="E44" i="49"/>
  <c r="E46" i="49" s="1"/>
  <c r="D44" i="49"/>
  <c r="D46" i="49" s="1"/>
  <c r="C44" i="49"/>
  <c r="C46" i="49" s="1"/>
  <c r="B44" i="49"/>
  <c r="B46" i="49" s="1"/>
  <c r="J43" i="49"/>
  <c r="J42" i="49"/>
  <c r="J41" i="49"/>
  <c r="J40" i="49"/>
  <c r="J39" i="49"/>
  <c r="J38" i="49"/>
  <c r="J37" i="49"/>
  <c r="J36" i="49"/>
  <c r="J35" i="49"/>
  <c r="J34" i="49"/>
  <c r="J33" i="49"/>
  <c r="J32" i="49"/>
  <c r="J31" i="49"/>
  <c r="J30" i="49"/>
  <c r="J29" i="49"/>
  <c r="J28" i="49"/>
  <c r="J25" i="49"/>
  <c r="J24" i="49"/>
  <c r="J23" i="49"/>
  <c r="J22" i="49"/>
  <c r="J21" i="49"/>
  <c r="J20" i="49"/>
  <c r="J19" i="49"/>
  <c r="J18" i="49"/>
  <c r="J17" i="49"/>
  <c r="J16" i="49"/>
  <c r="J15" i="49"/>
  <c r="J14" i="49"/>
  <c r="J13" i="49"/>
  <c r="J12" i="49"/>
  <c r="J11" i="49"/>
  <c r="J10" i="49"/>
  <c r="J9" i="49"/>
  <c r="J8" i="49"/>
  <c r="J7" i="49"/>
  <c r="J45" i="49" s="1"/>
  <c r="J47" i="49" s="1"/>
  <c r="J6" i="49"/>
  <c r="J44" i="49" s="1"/>
  <c r="J46" i="49" s="1"/>
  <c r="J5" i="49"/>
  <c r="J4" i="49"/>
  <c r="H4" i="48" l="1"/>
  <c r="I4" i="48" s="1"/>
  <c r="I3" i="48"/>
  <c r="H4" i="47" l="1"/>
  <c r="G4" i="47"/>
  <c r="E4" i="47"/>
  <c r="I4" i="47" s="1"/>
  <c r="I3" i="47"/>
  <c r="F22" i="36" l="1"/>
  <c r="G22" i="36"/>
  <c r="H22" i="36"/>
  <c r="C22" i="36"/>
  <c r="D22" i="36"/>
  <c r="E22" i="36"/>
  <c r="B22" i="36"/>
  <c r="K155" i="46" l="1"/>
  <c r="J155" i="46"/>
  <c r="I155" i="46"/>
  <c r="H155" i="46"/>
  <c r="G155" i="46"/>
  <c r="F155" i="46"/>
  <c r="E155" i="46"/>
  <c r="D155" i="46"/>
  <c r="C155" i="46"/>
  <c r="B155" i="46"/>
  <c r="J154" i="46"/>
  <c r="I154" i="46"/>
  <c r="H154" i="46"/>
  <c r="G154" i="46"/>
  <c r="F154" i="46"/>
  <c r="E154" i="46"/>
  <c r="D154" i="46"/>
  <c r="C154" i="46"/>
  <c r="B154" i="46"/>
  <c r="K153" i="46"/>
  <c r="J153" i="46"/>
  <c r="I153" i="46"/>
  <c r="H153" i="46"/>
  <c r="G153" i="46"/>
  <c r="F153" i="46"/>
  <c r="E153" i="46"/>
  <c r="D153" i="46"/>
  <c r="C153" i="46"/>
  <c r="B153" i="46"/>
  <c r="K152" i="46"/>
  <c r="J152" i="46"/>
  <c r="I152" i="46"/>
  <c r="H152" i="46"/>
  <c r="G152" i="46"/>
  <c r="F152" i="46"/>
  <c r="E152" i="46"/>
  <c r="D152" i="46"/>
  <c r="C152" i="46"/>
  <c r="B152" i="46"/>
  <c r="K151" i="46"/>
  <c r="J151" i="46"/>
  <c r="I151" i="46"/>
  <c r="H151" i="46"/>
  <c r="G151" i="46"/>
  <c r="F151" i="46"/>
  <c r="E151" i="46"/>
  <c r="D151" i="46"/>
  <c r="C151" i="46"/>
  <c r="B151" i="46"/>
  <c r="K150" i="46"/>
  <c r="J150" i="46"/>
  <c r="I150" i="46"/>
  <c r="H150" i="46"/>
  <c r="G150" i="46"/>
  <c r="G148" i="46" s="1"/>
  <c r="F150" i="46"/>
  <c r="F148" i="46" s="1"/>
  <c r="E150" i="46"/>
  <c r="D150" i="46"/>
  <c r="C150" i="46"/>
  <c r="B150" i="46"/>
  <c r="K149" i="46"/>
  <c r="J149" i="46"/>
  <c r="I149" i="46"/>
  <c r="I148" i="46" s="1"/>
  <c r="H149" i="46"/>
  <c r="H148" i="46" s="1"/>
  <c r="G149" i="46"/>
  <c r="F149" i="46"/>
  <c r="E149" i="46"/>
  <c r="D149" i="46"/>
  <c r="D148" i="46" s="1"/>
  <c r="C149" i="46"/>
  <c r="B149" i="46"/>
  <c r="J148" i="46"/>
  <c r="E148" i="46"/>
  <c r="C148" i="46"/>
  <c r="B148" i="46"/>
  <c r="K140" i="46"/>
  <c r="J140" i="46"/>
  <c r="I140" i="46"/>
  <c r="H140" i="46"/>
  <c r="G140" i="46"/>
  <c r="F140" i="46"/>
  <c r="E140" i="46"/>
  <c r="D140" i="46"/>
  <c r="C140" i="46"/>
  <c r="B140" i="46"/>
  <c r="K132" i="46"/>
  <c r="J132" i="46"/>
  <c r="I132" i="46"/>
  <c r="H132" i="46"/>
  <c r="G132" i="46"/>
  <c r="F132" i="46"/>
  <c r="E132" i="46"/>
  <c r="D132" i="46"/>
  <c r="C132" i="46"/>
  <c r="B132" i="46"/>
  <c r="K124" i="46"/>
  <c r="J124" i="46"/>
  <c r="I124" i="46"/>
  <c r="H124" i="46"/>
  <c r="G124" i="46"/>
  <c r="F124" i="46"/>
  <c r="E124" i="46"/>
  <c r="D124" i="46"/>
  <c r="C124" i="46"/>
  <c r="B124" i="46"/>
  <c r="K116" i="46"/>
  <c r="J116" i="46"/>
  <c r="I116" i="46"/>
  <c r="H116" i="46"/>
  <c r="G116" i="46"/>
  <c r="F116" i="46"/>
  <c r="E116" i="46"/>
  <c r="D116" i="46"/>
  <c r="C116" i="46"/>
  <c r="B116" i="46"/>
  <c r="K108" i="46"/>
  <c r="J108" i="46"/>
  <c r="I108" i="46"/>
  <c r="H108" i="46"/>
  <c r="G108" i="46"/>
  <c r="F108" i="46"/>
  <c r="E108" i="46"/>
  <c r="D108" i="46"/>
  <c r="C108" i="46"/>
  <c r="B108" i="46"/>
  <c r="K100" i="46"/>
  <c r="J100" i="46"/>
  <c r="I100" i="46"/>
  <c r="H100" i="46"/>
  <c r="G100" i="46"/>
  <c r="F100" i="46"/>
  <c r="E100" i="46"/>
  <c r="D100" i="46"/>
  <c r="C100" i="46"/>
  <c r="B100" i="46"/>
  <c r="K92" i="46"/>
  <c r="J92" i="46"/>
  <c r="I92" i="46"/>
  <c r="H92" i="46"/>
  <c r="G92" i="46"/>
  <c r="F92" i="46"/>
  <c r="E92" i="46"/>
  <c r="D92" i="46"/>
  <c r="C92" i="46"/>
  <c r="B92" i="46"/>
  <c r="K84" i="46"/>
  <c r="J84" i="46"/>
  <c r="I84" i="46"/>
  <c r="H84" i="46"/>
  <c r="G84" i="46"/>
  <c r="F84" i="46"/>
  <c r="E84" i="46"/>
  <c r="D84" i="46"/>
  <c r="C84" i="46"/>
  <c r="B84" i="46"/>
  <c r="K76" i="46"/>
  <c r="J76" i="46"/>
  <c r="I76" i="46"/>
  <c r="H76" i="46"/>
  <c r="G76" i="46"/>
  <c r="F76" i="46"/>
  <c r="E76" i="46"/>
  <c r="D76" i="46"/>
  <c r="C76" i="46"/>
  <c r="B76" i="46"/>
  <c r="K68" i="46"/>
  <c r="J68" i="46"/>
  <c r="I68" i="46"/>
  <c r="H68" i="46"/>
  <c r="G68" i="46"/>
  <c r="F68" i="46"/>
  <c r="E68" i="46"/>
  <c r="D68" i="46"/>
  <c r="C68" i="46"/>
  <c r="B68" i="46"/>
  <c r="K60" i="46"/>
  <c r="J60" i="46"/>
  <c r="I60" i="46"/>
  <c r="H60" i="46"/>
  <c r="G60" i="46"/>
  <c r="F60" i="46"/>
  <c r="E60" i="46"/>
  <c r="D60" i="46"/>
  <c r="C60" i="46"/>
  <c r="B60" i="46"/>
  <c r="K52" i="46"/>
  <c r="J52" i="46"/>
  <c r="I52" i="46"/>
  <c r="H52" i="46"/>
  <c r="G52" i="46"/>
  <c r="F52" i="46"/>
  <c r="E52" i="46"/>
  <c r="D52" i="46"/>
  <c r="C52" i="46"/>
  <c r="B52" i="46"/>
  <c r="K44" i="46"/>
  <c r="J44" i="46"/>
  <c r="I44" i="46"/>
  <c r="H44" i="46"/>
  <c r="G44" i="46"/>
  <c r="F44" i="46"/>
  <c r="E44" i="46"/>
  <c r="D44" i="46"/>
  <c r="C44" i="46"/>
  <c r="B44" i="46"/>
  <c r="K36" i="46"/>
  <c r="J36" i="46"/>
  <c r="I36" i="46"/>
  <c r="H36" i="46"/>
  <c r="G36" i="46"/>
  <c r="F36" i="46"/>
  <c r="E36" i="46"/>
  <c r="D36" i="46"/>
  <c r="C36" i="46"/>
  <c r="B36" i="46"/>
  <c r="K28" i="46"/>
  <c r="J28" i="46"/>
  <c r="I28" i="46"/>
  <c r="H28" i="46"/>
  <c r="G28" i="46"/>
  <c r="F28" i="46"/>
  <c r="E28" i="46"/>
  <c r="D28" i="46"/>
  <c r="C28" i="46"/>
  <c r="B28" i="46"/>
  <c r="K20" i="46"/>
  <c r="J20" i="46"/>
  <c r="I20" i="46"/>
  <c r="H20" i="46"/>
  <c r="G20" i="46"/>
  <c r="F20" i="46"/>
  <c r="E20" i="46"/>
  <c r="D20" i="46"/>
  <c r="C20" i="46"/>
  <c r="B20" i="46"/>
  <c r="K12" i="46"/>
  <c r="J12" i="46"/>
  <c r="I12" i="46"/>
  <c r="H12" i="46"/>
  <c r="G12" i="46"/>
  <c r="F12" i="46"/>
  <c r="E12" i="46"/>
  <c r="D12" i="46"/>
  <c r="C12" i="46"/>
  <c r="B12" i="46"/>
  <c r="K10" i="46"/>
  <c r="K154" i="46" s="1"/>
  <c r="K148" i="46" s="1"/>
  <c r="J4" i="46"/>
  <c r="I4" i="46"/>
  <c r="H4" i="46"/>
  <c r="G4" i="46"/>
  <c r="F4" i="46"/>
  <c r="E4" i="46"/>
  <c r="D4" i="46"/>
  <c r="C4" i="46"/>
  <c r="B4" i="46"/>
  <c r="K4" i="46" l="1"/>
  <c r="C12" i="43" l="1"/>
  <c r="G39" i="35" l="1"/>
  <c r="F39" i="35"/>
  <c r="E39" i="35"/>
  <c r="D39" i="35"/>
  <c r="C39" i="35"/>
  <c r="B39" i="35"/>
  <c r="G38" i="35"/>
  <c r="F38" i="35"/>
  <c r="E38" i="35"/>
  <c r="D38" i="35"/>
  <c r="C38" i="35"/>
  <c r="B38" i="35"/>
  <c r="C21" i="33" l="1"/>
  <c r="B21" i="33"/>
  <c r="R254" i="25" l="1"/>
  <c r="Q254" i="25"/>
  <c r="P254" i="25"/>
  <c r="N254" i="25"/>
  <c r="M254" i="25"/>
  <c r="L254" i="25"/>
  <c r="J254" i="25"/>
  <c r="I254" i="25"/>
  <c r="H254" i="25"/>
  <c r="F254" i="25"/>
  <c r="E254" i="25"/>
  <c r="D254" i="25"/>
  <c r="R253" i="25"/>
  <c r="Q253" i="25"/>
  <c r="P253" i="25"/>
  <c r="N253" i="25"/>
  <c r="M253" i="25"/>
  <c r="L253" i="25"/>
  <c r="J253" i="25"/>
  <c r="I253" i="25"/>
  <c r="H253" i="25"/>
  <c r="F253" i="25"/>
  <c r="E253" i="25"/>
  <c r="D253" i="25"/>
  <c r="R252" i="25"/>
  <c r="Q252" i="25"/>
  <c r="P252" i="25"/>
  <c r="N252" i="25"/>
  <c r="M252" i="25"/>
  <c r="L252" i="25"/>
  <c r="J252" i="25"/>
  <c r="I252" i="25"/>
  <c r="H252" i="25"/>
  <c r="F252" i="25"/>
  <c r="E252" i="25"/>
  <c r="D252" i="25"/>
  <c r="R251" i="25"/>
  <c r="Q251" i="25"/>
  <c r="P251" i="25"/>
  <c r="N251" i="25"/>
  <c r="M251" i="25"/>
  <c r="L251" i="25"/>
  <c r="J251" i="25"/>
  <c r="I251" i="25"/>
  <c r="H251" i="25"/>
  <c r="F251" i="25"/>
  <c r="E251" i="25"/>
  <c r="D251" i="25"/>
  <c r="R250" i="25"/>
  <c r="Q250" i="25"/>
  <c r="P250" i="25"/>
  <c r="N250" i="25"/>
  <c r="M250" i="25"/>
  <c r="L250" i="25"/>
  <c r="J250" i="25"/>
  <c r="I250" i="25"/>
  <c r="H250" i="25"/>
  <c r="F250" i="25"/>
  <c r="E250" i="25"/>
  <c r="D250" i="25"/>
  <c r="R249" i="25"/>
  <c r="Q249" i="25"/>
  <c r="P249" i="25"/>
  <c r="N249" i="25"/>
  <c r="M249" i="25"/>
  <c r="L249" i="25"/>
  <c r="J249" i="25"/>
  <c r="I249" i="25"/>
  <c r="H249" i="25"/>
  <c r="F249" i="25"/>
  <c r="E249" i="25"/>
  <c r="D249" i="25"/>
  <c r="R248" i="25"/>
  <c r="Q248" i="25"/>
  <c r="P248" i="25"/>
  <c r="N248" i="25"/>
  <c r="M248" i="25"/>
  <c r="L248" i="25"/>
  <c r="J248" i="25"/>
  <c r="I248" i="25"/>
  <c r="H248" i="25"/>
  <c r="F248" i="25"/>
  <c r="E248" i="25"/>
  <c r="D248" i="25"/>
  <c r="R247" i="25"/>
  <c r="Q247" i="25"/>
  <c r="P247" i="25"/>
  <c r="N247" i="25"/>
  <c r="M247" i="25"/>
  <c r="L247" i="25"/>
  <c r="J247" i="25"/>
  <c r="I247" i="25"/>
  <c r="H247" i="25"/>
  <c r="F247" i="25"/>
  <c r="E247" i="25"/>
  <c r="D247" i="25"/>
  <c r="R246" i="25"/>
  <c r="Q246" i="25"/>
  <c r="P246" i="25"/>
  <c r="N246" i="25"/>
  <c r="M246" i="25"/>
  <c r="L246" i="25"/>
  <c r="J246" i="25"/>
  <c r="I246" i="25"/>
  <c r="H246" i="25"/>
  <c r="F246" i="25"/>
  <c r="E246" i="25"/>
  <c r="D246" i="25"/>
  <c r="R245" i="25"/>
  <c r="Q245" i="25"/>
  <c r="Q255" i="25" s="1"/>
  <c r="P245" i="25"/>
  <c r="N245" i="25"/>
  <c r="M245" i="25"/>
  <c r="L245" i="25"/>
  <c r="J245" i="25"/>
  <c r="I245" i="25"/>
  <c r="H245" i="25"/>
  <c r="F245" i="25"/>
  <c r="F255" i="25" s="1"/>
  <c r="E245" i="25"/>
  <c r="D245" i="25"/>
  <c r="R244" i="25"/>
  <c r="R255" i="25" s="1"/>
  <c r="Q244" i="25"/>
  <c r="P244" i="25"/>
  <c r="P255" i="25" s="1"/>
  <c r="N244" i="25"/>
  <c r="N255" i="25" s="1"/>
  <c r="M244" i="25"/>
  <c r="M255" i="25" s="1"/>
  <c r="L244" i="25"/>
  <c r="L255" i="25" s="1"/>
  <c r="J244" i="25"/>
  <c r="J255" i="25" s="1"/>
  <c r="I244" i="25"/>
  <c r="I255" i="25" s="1"/>
  <c r="H244" i="25"/>
  <c r="H255" i="25" s="1"/>
  <c r="F244" i="25"/>
  <c r="E244" i="25"/>
  <c r="E255" i="25" s="1"/>
  <c r="D244" i="25"/>
  <c r="D255" i="25" s="1"/>
  <c r="R241" i="25"/>
  <c r="Q241" i="25"/>
  <c r="P241" i="25"/>
  <c r="N241" i="25"/>
  <c r="M241" i="25"/>
  <c r="L241" i="25"/>
  <c r="J241" i="25"/>
  <c r="I241" i="25"/>
  <c r="H241" i="25"/>
  <c r="F241" i="25"/>
  <c r="E241" i="25"/>
  <c r="D241" i="25"/>
  <c r="R227" i="25"/>
  <c r="Q227" i="25"/>
  <c r="P227" i="25"/>
  <c r="N227" i="25"/>
  <c r="M227" i="25"/>
  <c r="L227" i="25"/>
  <c r="J227" i="25"/>
  <c r="I227" i="25"/>
  <c r="H227" i="25"/>
  <c r="F227" i="25"/>
  <c r="E227" i="25"/>
  <c r="D227" i="25"/>
  <c r="R213" i="25"/>
  <c r="Q213" i="25"/>
  <c r="P213" i="25"/>
  <c r="N213" i="25"/>
  <c r="M213" i="25"/>
  <c r="L213" i="25"/>
  <c r="J213" i="25"/>
  <c r="I213" i="25"/>
  <c r="H213" i="25"/>
  <c r="F213" i="25"/>
  <c r="E213" i="25"/>
  <c r="D213" i="25"/>
  <c r="R199" i="25"/>
  <c r="Q199" i="25"/>
  <c r="P199" i="25"/>
  <c r="N199" i="25"/>
  <c r="M199" i="25"/>
  <c r="L199" i="25"/>
  <c r="J199" i="25"/>
  <c r="I199" i="25"/>
  <c r="H199" i="25"/>
  <c r="F199" i="25"/>
  <c r="E199" i="25"/>
  <c r="D199" i="25"/>
  <c r="R185" i="25"/>
  <c r="Q185" i="25"/>
  <c r="P185" i="25"/>
  <c r="N185" i="25"/>
  <c r="M185" i="25"/>
  <c r="L185" i="25"/>
  <c r="J185" i="25"/>
  <c r="I185" i="25"/>
  <c r="H185" i="25"/>
  <c r="F185" i="25"/>
  <c r="E185" i="25"/>
  <c r="D185" i="25"/>
  <c r="R171" i="25"/>
  <c r="Q171" i="25"/>
  <c r="P171" i="25"/>
  <c r="N171" i="25"/>
  <c r="M171" i="25"/>
  <c r="L171" i="25"/>
  <c r="J171" i="25"/>
  <c r="I171" i="25"/>
  <c r="H171" i="25"/>
  <c r="F171" i="25"/>
  <c r="E171" i="25"/>
  <c r="D171" i="25"/>
  <c r="R157" i="25"/>
  <c r="Q157" i="25"/>
  <c r="P157" i="25"/>
  <c r="N157" i="25"/>
  <c r="M157" i="25"/>
  <c r="L157" i="25"/>
  <c r="J157" i="25"/>
  <c r="I157" i="25"/>
  <c r="H157" i="25"/>
  <c r="F157" i="25"/>
  <c r="E157" i="25"/>
  <c r="D157" i="25"/>
  <c r="R143" i="25"/>
  <c r="Q143" i="25"/>
  <c r="P143" i="25"/>
  <c r="N143" i="25"/>
  <c r="M143" i="25"/>
  <c r="L143" i="25"/>
  <c r="J143" i="25"/>
  <c r="I143" i="25"/>
  <c r="H143" i="25"/>
  <c r="F143" i="25"/>
  <c r="E143" i="25"/>
  <c r="D143" i="25"/>
  <c r="R129" i="25"/>
  <c r="Q129" i="25"/>
  <c r="P129" i="25"/>
  <c r="N129" i="25"/>
  <c r="M129" i="25"/>
  <c r="L129" i="25"/>
  <c r="J129" i="25"/>
  <c r="I129" i="25"/>
  <c r="H129" i="25"/>
  <c r="F129" i="25"/>
  <c r="E129" i="25"/>
  <c r="D129" i="25"/>
  <c r="R115" i="25"/>
  <c r="Q115" i="25"/>
  <c r="P115" i="25"/>
  <c r="N115" i="25"/>
  <c r="M115" i="25"/>
  <c r="L115" i="25"/>
  <c r="J115" i="25"/>
  <c r="I115" i="25"/>
  <c r="H115" i="25"/>
  <c r="F115" i="25"/>
  <c r="E115" i="25"/>
  <c r="D115" i="25"/>
  <c r="R101" i="25"/>
  <c r="Q101" i="25"/>
  <c r="P101" i="25"/>
  <c r="N101" i="25"/>
  <c r="M101" i="25"/>
  <c r="L101" i="25"/>
  <c r="J101" i="25"/>
  <c r="I101" i="25"/>
  <c r="H101" i="25"/>
  <c r="F101" i="25"/>
  <c r="E101" i="25"/>
  <c r="D101" i="25"/>
  <c r="R87" i="25"/>
  <c r="Q87" i="25"/>
  <c r="P87" i="25"/>
  <c r="N87" i="25"/>
  <c r="M87" i="25"/>
  <c r="L87" i="25"/>
  <c r="J87" i="25"/>
  <c r="I87" i="25"/>
  <c r="H87" i="25"/>
  <c r="F87" i="25"/>
  <c r="E87" i="25"/>
  <c r="D87" i="25"/>
  <c r="R73" i="25"/>
  <c r="Q73" i="25"/>
  <c r="P73" i="25"/>
  <c r="N73" i="25"/>
  <c r="M73" i="25"/>
  <c r="L73" i="25"/>
  <c r="J73" i="25"/>
  <c r="I73" i="25"/>
  <c r="H73" i="25"/>
  <c r="F73" i="25"/>
  <c r="E73" i="25"/>
  <c r="D73" i="25"/>
  <c r="R59" i="25"/>
  <c r="Q59" i="25"/>
  <c r="P59" i="25"/>
  <c r="N59" i="25"/>
  <c r="M59" i="25"/>
  <c r="L59" i="25"/>
  <c r="J59" i="25"/>
  <c r="I59" i="25"/>
  <c r="H59" i="25"/>
  <c r="F59" i="25"/>
  <c r="E59" i="25"/>
  <c r="D59" i="25"/>
  <c r="R45" i="25"/>
  <c r="Q45" i="25"/>
  <c r="P45" i="25"/>
  <c r="N45" i="25"/>
  <c r="M45" i="25"/>
  <c r="L45" i="25"/>
  <c r="J45" i="25"/>
  <c r="I45" i="25"/>
  <c r="H45" i="25"/>
  <c r="F45" i="25"/>
  <c r="E45" i="25"/>
  <c r="D45" i="25"/>
  <c r="R31" i="25"/>
  <c r="Q31" i="25"/>
  <c r="P31" i="25"/>
  <c r="N31" i="25"/>
  <c r="M31" i="25"/>
  <c r="L31" i="25"/>
  <c r="J31" i="25"/>
  <c r="I31" i="25"/>
  <c r="H31" i="25"/>
  <c r="F31" i="25"/>
  <c r="E31" i="25"/>
  <c r="D31" i="25"/>
  <c r="R17" i="25"/>
  <c r="Q17" i="25"/>
  <c r="P17" i="25"/>
  <c r="N17" i="25"/>
  <c r="M17" i="25"/>
  <c r="L17" i="25"/>
  <c r="J17" i="25"/>
  <c r="I17" i="25"/>
  <c r="H17" i="25"/>
  <c r="F17" i="25"/>
  <c r="E17" i="25"/>
  <c r="D17" i="25"/>
  <c r="B25" i="20" l="1"/>
  <c r="E13" i="20"/>
  <c r="E25" i="20" s="1"/>
  <c r="D13" i="20"/>
  <c r="D25" i="20" s="1"/>
  <c r="C13" i="20"/>
  <c r="C25" i="20" s="1"/>
  <c r="E3" i="20"/>
  <c r="D3" i="20"/>
  <c r="C3" i="20"/>
  <c r="C8" i="19" l="1"/>
  <c r="B8" i="19"/>
  <c r="K3" i="17" l="1"/>
  <c r="J5" i="17" s="1"/>
  <c r="J3" i="17"/>
  <c r="C93" i="16" l="1"/>
  <c r="B93" i="16"/>
  <c r="C92" i="16"/>
  <c r="B92" i="16"/>
  <c r="C91" i="16"/>
  <c r="B91" i="16"/>
  <c r="C90" i="16"/>
  <c r="B90" i="16"/>
  <c r="K172" i="15" l="1"/>
  <c r="J172" i="15"/>
  <c r="I172" i="15"/>
  <c r="H172" i="15"/>
  <c r="G172" i="15"/>
  <c r="F172" i="15"/>
  <c r="E172" i="15"/>
  <c r="D172" i="15"/>
  <c r="C172" i="15"/>
  <c r="M172" i="15" s="1"/>
  <c r="B172" i="15"/>
  <c r="L172" i="15" s="1"/>
  <c r="K171" i="15"/>
  <c r="J171" i="15"/>
  <c r="I171" i="15"/>
  <c r="H171" i="15"/>
  <c r="G171" i="15"/>
  <c r="F171" i="15"/>
  <c r="E171" i="15"/>
  <c r="M171" i="15" s="1"/>
  <c r="D171" i="15"/>
  <c r="L171" i="15" s="1"/>
  <c r="C171" i="15"/>
  <c r="B171" i="15"/>
  <c r="K170" i="15"/>
  <c r="J170" i="15"/>
  <c r="I170" i="15"/>
  <c r="H170" i="15"/>
  <c r="G170" i="15"/>
  <c r="F170" i="15"/>
  <c r="E170" i="15"/>
  <c r="D170" i="15"/>
  <c r="C170" i="15"/>
  <c r="M170" i="15" s="1"/>
  <c r="B170" i="15"/>
  <c r="L170" i="15" s="1"/>
  <c r="K169" i="15"/>
  <c r="J169" i="15"/>
  <c r="I169" i="15"/>
  <c r="H169" i="15"/>
  <c r="G169" i="15"/>
  <c r="G173" i="15" s="1"/>
  <c r="F169" i="15"/>
  <c r="F173" i="15" s="1"/>
  <c r="E169" i="15"/>
  <c r="E173" i="15" s="1"/>
  <c r="D169" i="15"/>
  <c r="D173" i="15" s="1"/>
  <c r="C169" i="15"/>
  <c r="B169" i="15"/>
  <c r="K168" i="15"/>
  <c r="K173" i="15" s="1"/>
  <c r="J168" i="15"/>
  <c r="J173" i="15" s="1"/>
  <c r="I168" i="15"/>
  <c r="I173" i="15" s="1"/>
  <c r="H168" i="15"/>
  <c r="H173" i="15" s="1"/>
  <c r="G168" i="15"/>
  <c r="F168" i="15"/>
  <c r="E168" i="15"/>
  <c r="D168" i="15"/>
  <c r="C168" i="15"/>
  <c r="C173" i="15" s="1"/>
  <c r="B168" i="15"/>
  <c r="B173" i="15" s="1"/>
  <c r="L173" i="15" s="1"/>
  <c r="K164" i="15"/>
  <c r="J164" i="15"/>
  <c r="I164" i="15"/>
  <c r="H164" i="15"/>
  <c r="G164" i="15"/>
  <c r="F164" i="15"/>
  <c r="E164" i="15"/>
  <c r="M164" i="15" s="1"/>
  <c r="D164" i="15"/>
  <c r="L164" i="15" s="1"/>
  <c r="C164" i="15"/>
  <c r="B164" i="15"/>
  <c r="M163" i="15"/>
  <c r="L163" i="15"/>
  <c r="M162" i="15"/>
  <c r="L162" i="15"/>
  <c r="M161" i="15"/>
  <c r="L161" i="15"/>
  <c r="M160" i="15"/>
  <c r="L160" i="15"/>
  <c r="M159" i="15"/>
  <c r="L159" i="15"/>
  <c r="K155" i="15"/>
  <c r="J155" i="15"/>
  <c r="I155" i="15"/>
  <c r="H155" i="15"/>
  <c r="G155" i="15"/>
  <c r="F155" i="15"/>
  <c r="E155" i="15"/>
  <c r="D155" i="15"/>
  <c r="L155" i="15" s="1"/>
  <c r="C155" i="15"/>
  <c r="M155" i="15" s="1"/>
  <c r="B155" i="15"/>
  <c r="M154" i="15"/>
  <c r="L154" i="15"/>
  <c r="M153" i="15"/>
  <c r="L153" i="15"/>
  <c r="M152" i="15"/>
  <c r="L152" i="15"/>
  <c r="M151" i="15"/>
  <c r="L151" i="15"/>
  <c r="M150" i="15"/>
  <c r="L150" i="15"/>
  <c r="K146" i="15"/>
  <c r="J146" i="15"/>
  <c r="I146" i="15"/>
  <c r="H146" i="15"/>
  <c r="G146" i="15"/>
  <c r="F146" i="15"/>
  <c r="E146" i="15"/>
  <c r="D146" i="15"/>
  <c r="C146" i="15"/>
  <c r="M146" i="15" s="1"/>
  <c r="B146" i="15"/>
  <c r="L146" i="15" s="1"/>
  <c r="M145" i="15"/>
  <c r="L145" i="15"/>
  <c r="M144" i="15"/>
  <c r="L144" i="15"/>
  <c r="M143" i="15"/>
  <c r="L143" i="15"/>
  <c r="M142" i="15"/>
  <c r="L142" i="15"/>
  <c r="M141" i="15"/>
  <c r="L141" i="15"/>
  <c r="K137" i="15"/>
  <c r="J137" i="15"/>
  <c r="I137" i="15"/>
  <c r="H137" i="15"/>
  <c r="G137" i="15"/>
  <c r="F137" i="15"/>
  <c r="E137" i="15"/>
  <c r="D137" i="15"/>
  <c r="C137" i="15"/>
  <c r="M137" i="15" s="1"/>
  <c r="B137" i="15"/>
  <c r="L137" i="15" s="1"/>
  <c r="M136" i="15"/>
  <c r="L136" i="15"/>
  <c r="M135" i="15"/>
  <c r="L135" i="15"/>
  <c r="M134" i="15"/>
  <c r="L134" i="15"/>
  <c r="M133" i="15"/>
  <c r="L133" i="15"/>
  <c r="M132" i="15"/>
  <c r="L132" i="15"/>
  <c r="M128" i="15"/>
  <c r="K128" i="15"/>
  <c r="J128" i="15"/>
  <c r="I128" i="15"/>
  <c r="H128" i="15"/>
  <c r="G128" i="15"/>
  <c r="F128" i="15"/>
  <c r="E128" i="15"/>
  <c r="D128" i="15"/>
  <c r="L128" i="15" s="1"/>
  <c r="C128" i="15"/>
  <c r="B128" i="15"/>
  <c r="M127" i="15"/>
  <c r="L127" i="15"/>
  <c r="M126" i="15"/>
  <c r="L126" i="15"/>
  <c r="M125" i="15"/>
  <c r="L125" i="15"/>
  <c r="M124" i="15"/>
  <c r="L124" i="15"/>
  <c r="M123" i="15"/>
  <c r="L123" i="15"/>
  <c r="L119" i="15"/>
  <c r="K119" i="15"/>
  <c r="J119" i="15"/>
  <c r="I119" i="15"/>
  <c r="H119" i="15"/>
  <c r="G119" i="15"/>
  <c r="F119" i="15"/>
  <c r="E119" i="15"/>
  <c r="D119" i="15"/>
  <c r="C119" i="15"/>
  <c r="M119" i="15" s="1"/>
  <c r="B119" i="15"/>
  <c r="M118" i="15"/>
  <c r="L118" i="15"/>
  <c r="M117" i="15"/>
  <c r="L117" i="15"/>
  <c r="M116" i="15"/>
  <c r="L116" i="15"/>
  <c r="M115" i="15"/>
  <c r="L115" i="15"/>
  <c r="M114" i="15"/>
  <c r="L114" i="15"/>
  <c r="K110" i="15"/>
  <c r="J110" i="15"/>
  <c r="I110" i="15"/>
  <c r="H110" i="15"/>
  <c r="G110" i="15"/>
  <c r="F110" i="15"/>
  <c r="E110" i="15"/>
  <c r="D110" i="15"/>
  <c r="C110" i="15"/>
  <c r="M110" i="15" s="1"/>
  <c r="B110" i="15"/>
  <c r="L110" i="15" s="1"/>
  <c r="M109" i="15"/>
  <c r="L109" i="15"/>
  <c r="M108" i="15"/>
  <c r="L108" i="15"/>
  <c r="M107" i="15"/>
  <c r="L107" i="15"/>
  <c r="M106" i="15"/>
  <c r="L106" i="15"/>
  <c r="M105" i="15"/>
  <c r="L105" i="15"/>
  <c r="K101" i="15"/>
  <c r="J101" i="15"/>
  <c r="I101" i="15"/>
  <c r="H101" i="15"/>
  <c r="G101" i="15"/>
  <c r="F101" i="15"/>
  <c r="E101" i="15"/>
  <c r="D101" i="15"/>
  <c r="L101" i="15" s="1"/>
  <c r="C101" i="15"/>
  <c r="M101" i="15" s="1"/>
  <c r="B101" i="15"/>
  <c r="M100" i="15"/>
  <c r="L100" i="15"/>
  <c r="M99" i="15"/>
  <c r="L99" i="15"/>
  <c r="M98" i="15"/>
  <c r="L98" i="15"/>
  <c r="M97" i="15"/>
  <c r="L97" i="15"/>
  <c r="M96" i="15"/>
  <c r="L96" i="15"/>
  <c r="M92" i="15"/>
  <c r="K92" i="15"/>
  <c r="J92" i="15"/>
  <c r="I92" i="15"/>
  <c r="H92" i="15"/>
  <c r="G92" i="15"/>
  <c r="F92" i="15"/>
  <c r="E92" i="15"/>
  <c r="D92" i="15"/>
  <c r="L92" i="15" s="1"/>
  <c r="C92" i="15"/>
  <c r="B92" i="15"/>
  <c r="M91" i="15"/>
  <c r="L91" i="15"/>
  <c r="M90" i="15"/>
  <c r="L90" i="15"/>
  <c r="M89" i="15"/>
  <c r="L89" i="15"/>
  <c r="M88" i="15"/>
  <c r="L88" i="15"/>
  <c r="M87" i="15"/>
  <c r="L87" i="15"/>
  <c r="K83" i="15"/>
  <c r="J83" i="15"/>
  <c r="I83" i="15"/>
  <c r="H83" i="15"/>
  <c r="G83" i="15"/>
  <c r="F83" i="15"/>
  <c r="E83" i="15"/>
  <c r="D83" i="15"/>
  <c r="L83" i="15" s="1"/>
  <c r="C83" i="15"/>
  <c r="M83" i="15" s="1"/>
  <c r="B83" i="15"/>
  <c r="M82" i="15"/>
  <c r="L82" i="15"/>
  <c r="M81" i="15"/>
  <c r="L81" i="15"/>
  <c r="M80" i="15"/>
  <c r="L80" i="15"/>
  <c r="M79" i="15"/>
  <c r="L79" i="15"/>
  <c r="M78" i="15"/>
  <c r="L78" i="15"/>
  <c r="K74" i="15"/>
  <c r="J74" i="15"/>
  <c r="I74" i="15"/>
  <c r="H74" i="15"/>
  <c r="G74" i="15"/>
  <c r="F74" i="15"/>
  <c r="E74" i="15"/>
  <c r="D74" i="15"/>
  <c r="C74" i="15"/>
  <c r="M74" i="15" s="1"/>
  <c r="B74" i="15"/>
  <c r="L74" i="15" s="1"/>
  <c r="M73" i="15"/>
  <c r="L73" i="15"/>
  <c r="M72" i="15"/>
  <c r="L72" i="15"/>
  <c r="M71" i="15"/>
  <c r="L71" i="15"/>
  <c r="M70" i="15"/>
  <c r="L70" i="15"/>
  <c r="M69" i="15"/>
  <c r="L69" i="15"/>
  <c r="K65" i="15"/>
  <c r="J65" i="15"/>
  <c r="I65" i="15"/>
  <c r="H65" i="15"/>
  <c r="G65" i="15"/>
  <c r="F65" i="15"/>
  <c r="E65" i="15"/>
  <c r="D65" i="15"/>
  <c r="L65" i="15" s="1"/>
  <c r="C65" i="15"/>
  <c r="M65" i="15" s="1"/>
  <c r="B65" i="15"/>
  <c r="M64" i="15"/>
  <c r="L64" i="15"/>
  <c r="M63" i="15"/>
  <c r="L63" i="15"/>
  <c r="M62" i="15"/>
  <c r="L62" i="15"/>
  <c r="M61" i="15"/>
  <c r="L61" i="15"/>
  <c r="M60" i="15"/>
  <c r="L60" i="15"/>
  <c r="K56" i="15"/>
  <c r="J56" i="15"/>
  <c r="I56" i="15"/>
  <c r="H56" i="15"/>
  <c r="G56" i="15"/>
  <c r="F56" i="15"/>
  <c r="E56" i="15"/>
  <c r="M56" i="15" s="1"/>
  <c r="D56" i="15"/>
  <c r="L56" i="15" s="1"/>
  <c r="C56" i="15"/>
  <c r="B56" i="15"/>
  <c r="M55" i="15"/>
  <c r="L55" i="15"/>
  <c r="M54" i="15"/>
  <c r="L54" i="15"/>
  <c r="M53" i="15"/>
  <c r="L53" i="15"/>
  <c r="M52" i="15"/>
  <c r="L52" i="15"/>
  <c r="M51" i="15"/>
  <c r="L51" i="15"/>
  <c r="K47" i="15"/>
  <c r="J47" i="15"/>
  <c r="I47" i="15"/>
  <c r="H47" i="15"/>
  <c r="G47" i="15"/>
  <c r="F47" i="15"/>
  <c r="E47" i="15"/>
  <c r="D47" i="15"/>
  <c r="L47" i="15" s="1"/>
  <c r="C47" i="15"/>
  <c r="M47" i="15" s="1"/>
  <c r="B47" i="15"/>
  <c r="M46" i="15"/>
  <c r="L46" i="15"/>
  <c r="M45" i="15"/>
  <c r="L45" i="15"/>
  <c r="M44" i="15"/>
  <c r="L44" i="15"/>
  <c r="M43" i="15"/>
  <c r="L43" i="15"/>
  <c r="M42" i="15"/>
  <c r="L42" i="15"/>
  <c r="K38" i="15"/>
  <c r="J38" i="15"/>
  <c r="I38" i="15"/>
  <c r="H38" i="15"/>
  <c r="G38" i="15"/>
  <c r="F38" i="15"/>
  <c r="E38" i="15"/>
  <c r="D38" i="15"/>
  <c r="C38" i="15"/>
  <c r="M38" i="15" s="1"/>
  <c r="B38" i="15"/>
  <c r="L38" i="15" s="1"/>
  <c r="M37" i="15"/>
  <c r="L37" i="15"/>
  <c r="M36" i="15"/>
  <c r="L36" i="15"/>
  <c r="M35" i="15"/>
  <c r="L35" i="15"/>
  <c r="M34" i="15"/>
  <c r="L34" i="15"/>
  <c r="M33" i="15"/>
  <c r="L33" i="15"/>
  <c r="K29" i="15"/>
  <c r="J29" i="15"/>
  <c r="I29" i="15"/>
  <c r="H29" i="15"/>
  <c r="G29" i="15"/>
  <c r="F29" i="15"/>
  <c r="E29" i="15"/>
  <c r="D29" i="15"/>
  <c r="L29" i="15" s="1"/>
  <c r="C29" i="15"/>
  <c r="M29" i="15" s="1"/>
  <c r="B29" i="15"/>
  <c r="M28" i="15"/>
  <c r="L28" i="15"/>
  <c r="M27" i="15"/>
  <c r="L27" i="15"/>
  <c r="M26" i="15"/>
  <c r="L26" i="15"/>
  <c r="M25" i="15"/>
  <c r="L25" i="15"/>
  <c r="M24" i="15"/>
  <c r="L24" i="15"/>
  <c r="M20" i="15"/>
  <c r="K20" i="15"/>
  <c r="J20" i="15"/>
  <c r="I20" i="15"/>
  <c r="H20" i="15"/>
  <c r="G20" i="15"/>
  <c r="F20" i="15"/>
  <c r="E20" i="15"/>
  <c r="D20" i="15"/>
  <c r="L20" i="15" s="1"/>
  <c r="C20" i="15"/>
  <c r="B20" i="15"/>
  <c r="M19" i="15"/>
  <c r="L19" i="15"/>
  <c r="M18" i="15"/>
  <c r="L18" i="15"/>
  <c r="M17" i="15"/>
  <c r="L17" i="15"/>
  <c r="M16" i="15"/>
  <c r="L16" i="15"/>
  <c r="M15" i="15"/>
  <c r="L15" i="15"/>
  <c r="L11" i="15"/>
  <c r="K11" i="15"/>
  <c r="J11" i="15"/>
  <c r="I11" i="15"/>
  <c r="H11" i="15"/>
  <c r="G11" i="15"/>
  <c r="F11" i="15"/>
  <c r="E11" i="15"/>
  <c r="D11" i="15"/>
  <c r="C11" i="15"/>
  <c r="M11" i="15" s="1"/>
  <c r="B11" i="15"/>
  <c r="M10" i="15"/>
  <c r="L10" i="15"/>
  <c r="M9" i="15"/>
  <c r="L9" i="15"/>
  <c r="M8" i="15"/>
  <c r="L8" i="15"/>
  <c r="M7" i="15"/>
  <c r="L7" i="15"/>
  <c r="M6" i="15"/>
  <c r="L6" i="15"/>
  <c r="M173" i="15" l="1"/>
  <c r="L168" i="15"/>
  <c r="M168" i="15"/>
  <c r="M169" i="15"/>
  <c r="L169" i="15"/>
  <c r="W11" i="14" l="1"/>
  <c r="V11" i="14"/>
  <c r="U11" i="14"/>
  <c r="T11" i="14"/>
  <c r="S11" i="14"/>
  <c r="R11" i="14"/>
  <c r="Q11" i="14"/>
  <c r="P11" i="14"/>
  <c r="O11" i="14"/>
  <c r="N11" i="14"/>
  <c r="M11" i="14"/>
  <c r="L11" i="14"/>
  <c r="K11" i="14"/>
  <c r="J11" i="14"/>
  <c r="I11" i="14"/>
  <c r="H11" i="14"/>
  <c r="G11" i="14"/>
  <c r="F11" i="14"/>
  <c r="E11" i="14"/>
  <c r="D11" i="14"/>
  <c r="C11" i="14"/>
  <c r="Y11" i="14" s="1"/>
  <c r="B11" i="14"/>
  <c r="X11" i="14" s="1"/>
  <c r="Y10" i="14"/>
  <c r="X10" i="14"/>
  <c r="Y9" i="14"/>
  <c r="X9" i="14"/>
  <c r="Y8" i="14"/>
  <c r="X8" i="14"/>
  <c r="Y7" i="14"/>
  <c r="X7" i="14"/>
  <c r="Y6" i="14"/>
  <c r="X6" i="14"/>
  <c r="Y5" i="14"/>
  <c r="X5" i="14"/>
  <c r="M41" i="13" l="1"/>
  <c r="L41" i="13"/>
  <c r="K41" i="13"/>
  <c r="J41" i="13"/>
  <c r="I41" i="13"/>
  <c r="H41" i="13"/>
  <c r="B41" i="13" s="1"/>
  <c r="N41" i="13" s="1"/>
  <c r="G41" i="13"/>
  <c r="F41" i="13"/>
  <c r="E41" i="13"/>
  <c r="D41" i="13"/>
  <c r="C41" i="13"/>
  <c r="M40" i="13"/>
  <c r="L40" i="13"/>
  <c r="K40" i="13"/>
  <c r="J40" i="13"/>
  <c r="I40" i="13"/>
  <c r="H40" i="13"/>
  <c r="G40" i="13"/>
  <c r="F40" i="13"/>
  <c r="E40" i="13"/>
  <c r="D40" i="13"/>
  <c r="C40" i="13"/>
  <c r="B40" i="13" s="1"/>
  <c r="N40" i="13" s="1"/>
  <c r="B39" i="13"/>
  <c r="N39" i="13" s="1"/>
  <c r="B38" i="13"/>
  <c r="N38" i="13" s="1"/>
  <c r="N37" i="13"/>
  <c r="B37" i="13"/>
  <c r="B36" i="13"/>
  <c r="N36" i="13" s="1"/>
  <c r="B35" i="13"/>
  <c r="N35" i="13" s="1"/>
  <c r="B34" i="13"/>
  <c r="N34" i="13" s="1"/>
  <c r="N33" i="13"/>
  <c r="B33" i="13"/>
  <c r="B32" i="13"/>
  <c r="N32" i="13" s="1"/>
  <c r="B31" i="13"/>
  <c r="N31" i="13" s="1"/>
  <c r="B30" i="13"/>
  <c r="N30" i="13" s="1"/>
  <c r="N29" i="13"/>
  <c r="B29" i="13"/>
  <c r="B28" i="13"/>
  <c r="N28" i="13" s="1"/>
  <c r="B27" i="13"/>
  <c r="N27" i="13" s="1"/>
  <c r="B26" i="13"/>
  <c r="N26" i="13" s="1"/>
  <c r="N25" i="13"/>
  <c r="B25" i="13"/>
  <c r="B24" i="13"/>
  <c r="N24" i="13" s="1"/>
  <c r="B23" i="13"/>
  <c r="N23" i="13" s="1"/>
  <c r="B22" i="13"/>
  <c r="N22" i="13" s="1"/>
  <c r="N21" i="13"/>
  <c r="B21" i="13"/>
  <c r="B20" i="13"/>
  <c r="N20" i="13" s="1"/>
  <c r="B19" i="13"/>
  <c r="N19" i="13" s="1"/>
  <c r="B18" i="13"/>
  <c r="N18" i="13" s="1"/>
  <c r="N17" i="13"/>
  <c r="B17" i="13"/>
  <c r="B16" i="13"/>
  <c r="N16" i="13" s="1"/>
  <c r="B15" i="13"/>
  <c r="N15" i="13" s="1"/>
  <c r="B14" i="13"/>
  <c r="N14" i="13" s="1"/>
  <c r="N13" i="13"/>
  <c r="B13" i="13"/>
  <c r="B12" i="13"/>
  <c r="N12" i="13" s="1"/>
  <c r="B11" i="13"/>
  <c r="N11" i="13" s="1"/>
  <c r="B10" i="13"/>
  <c r="N10" i="13" s="1"/>
  <c r="N9" i="13"/>
  <c r="B9" i="13"/>
  <c r="B8" i="13"/>
  <c r="N8" i="13" s="1"/>
  <c r="B7" i="13"/>
  <c r="N7" i="13" s="1"/>
  <c r="B6" i="13"/>
  <c r="N6" i="13" s="1"/>
  <c r="N5" i="13"/>
  <c r="B5" i="13"/>
  <c r="B4" i="13"/>
  <c r="N4" i="13" s="1"/>
  <c r="J291" i="12" l="1"/>
  <c r="I291" i="12"/>
  <c r="H291" i="12"/>
  <c r="G291" i="12"/>
  <c r="F291" i="12"/>
  <c r="E291" i="12"/>
  <c r="D291" i="12"/>
  <c r="C291" i="12"/>
  <c r="K291" i="12" s="1"/>
  <c r="J290" i="12"/>
  <c r="I290" i="12"/>
  <c r="H290" i="12"/>
  <c r="G290" i="12"/>
  <c r="F290" i="12"/>
  <c r="E290" i="12"/>
  <c r="D290" i="12"/>
  <c r="C290" i="12"/>
  <c r="K290" i="12" s="1"/>
  <c r="J288" i="12"/>
  <c r="I288" i="12"/>
  <c r="H288" i="12"/>
  <c r="G288" i="12"/>
  <c r="F288" i="12"/>
  <c r="E288" i="12"/>
  <c r="D288" i="12"/>
  <c r="C288" i="12"/>
  <c r="K288" i="12" s="1"/>
  <c r="J287" i="12"/>
  <c r="I287" i="12"/>
  <c r="H287" i="12"/>
  <c r="G287" i="12"/>
  <c r="F287" i="12"/>
  <c r="E287" i="12"/>
  <c r="D287" i="12"/>
  <c r="C287" i="12"/>
  <c r="K287" i="12" s="1"/>
  <c r="J286" i="12"/>
  <c r="I286" i="12"/>
  <c r="H286" i="12"/>
  <c r="G286" i="12"/>
  <c r="F286" i="12"/>
  <c r="E286" i="12"/>
  <c r="D286" i="12"/>
  <c r="C286" i="12"/>
  <c r="K286" i="12" s="1"/>
  <c r="J285" i="12"/>
  <c r="I285" i="12"/>
  <c r="H285" i="12"/>
  <c r="G285" i="12"/>
  <c r="F285" i="12"/>
  <c r="E285" i="12"/>
  <c r="D285" i="12"/>
  <c r="C285" i="12"/>
  <c r="K285" i="12" s="1"/>
  <c r="J284" i="12"/>
  <c r="I284" i="12"/>
  <c r="H284" i="12"/>
  <c r="G284" i="12"/>
  <c r="F284" i="12"/>
  <c r="E284" i="12"/>
  <c r="D284" i="12"/>
  <c r="C284" i="12"/>
  <c r="K284" i="12" s="1"/>
  <c r="J283" i="12"/>
  <c r="I283" i="12"/>
  <c r="H283" i="12"/>
  <c r="G283" i="12"/>
  <c r="F283" i="12"/>
  <c r="E283" i="12"/>
  <c r="D283" i="12"/>
  <c r="C283" i="12"/>
  <c r="K283" i="12" s="1"/>
  <c r="J282" i="12"/>
  <c r="I282" i="12"/>
  <c r="H282" i="12"/>
  <c r="G282" i="12"/>
  <c r="F282" i="12"/>
  <c r="E282" i="12"/>
  <c r="D282" i="12"/>
  <c r="C282" i="12"/>
  <c r="K282" i="12" s="1"/>
  <c r="J281" i="12"/>
  <c r="I281" i="12"/>
  <c r="H281" i="12"/>
  <c r="G281" i="12"/>
  <c r="F281" i="12"/>
  <c r="E281" i="12"/>
  <c r="D281" i="12"/>
  <c r="C281" i="12"/>
  <c r="K281" i="12" s="1"/>
  <c r="J280" i="12"/>
  <c r="I280" i="12"/>
  <c r="H280" i="12"/>
  <c r="G280" i="12"/>
  <c r="F280" i="12"/>
  <c r="E280" i="12"/>
  <c r="D280" i="12"/>
  <c r="C280" i="12"/>
  <c r="K280" i="12" s="1"/>
  <c r="J279" i="12"/>
  <c r="I279" i="12"/>
  <c r="H279" i="12"/>
  <c r="G279" i="12"/>
  <c r="F279" i="12"/>
  <c r="F289" i="12" s="1"/>
  <c r="E279" i="12"/>
  <c r="D279" i="12"/>
  <c r="C279" i="12"/>
  <c r="K279" i="12" s="1"/>
  <c r="J278" i="12"/>
  <c r="J289" i="12" s="1"/>
  <c r="I278" i="12"/>
  <c r="I289" i="12" s="1"/>
  <c r="H278" i="12"/>
  <c r="H289" i="12" s="1"/>
  <c r="G278" i="12"/>
  <c r="G289" i="12" s="1"/>
  <c r="F278" i="12"/>
  <c r="E278" i="12"/>
  <c r="E289" i="12" s="1"/>
  <c r="D278" i="12"/>
  <c r="D289" i="12" s="1"/>
  <c r="C278" i="12"/>
  <c r="C289" i="12" s="1"/>
  <c r="K275" i="12"/>
  <c r="K274" i="12"/>
  <c r="J273" i="12"/>
  <c r="I273" i="12"/>
  <c r="H273" i="12"/>
  <c r="G273" i="12"/>
  <c r="F273" i="12"/>
  <c r="E273" i="12"/>
  <c r="D273" i="12"/>
  <c r="C273" i="12"/>
  <c r="K272" i="12"/>
  <c r="K271" i="12"/>
  <c r="K270" i="12"/>
  <c r="K269" i="12"/>
  <c r="K268" i="12"/>
  <c r="K267" i="12"/>
  <c r="K266" i="12"/>
  <c r="K265" i="12"/>
  <c r="K264" i="12"/>
  <c r="K263" i="12"/>
  <c r="K262" i="12"/>
  <c r="K273" i="12" s="1"/>
  <c r="K259" i="12"/>
  <c r="K258" i="12"/>
  <c r="J257" i="12"/>
  <c r="I257" i="12"/>
  <c r="H257" i="12"/>
  <c r="G257" i="12"/>
  <c r="F257" i="12"/>
  <c r="E257" i="12"/>
  <c r="D257" i="12"/>
  <c r="C257" i="12"/>
  <c r="K256" i="12"/>
  <c r="K255" i="12"/>
  <c r="K254" i="12"/>
  <c r="K253" i="12"/>
  <c r="K252" i="12"/>
  <c r="K251" i="12"/>
  <c r="K250" i="12"/>
  <c r="K249" i="12"/>
  <c r="K248" i="12"/>
  <c r="K247" i="12"/>
  <c r="K246" i="12"/>
  <c r="K257" i="12" s="1"/>
  <c r="K243" i="12"/>
  <c r="K242" i="12"/>
  <c r="J241" i="12"/>
  <c r="I241" i="12"/>
  <c r="H241" i="12"/>
  <c r="G241" i="12"/>
  <c r="F241" i="12"/>
  <c r="E241" i="12"/>
  <c r="D241" i="12"/>
  <c r="C241" i="12"/>
  <c r="K240" i="12"/>
  <c r="K239" i="12"/>
  <c r="K238" i="12"/>
  <c r="K237" i="12"/>
  <c r="K236" i="12"/>
  <c r="K235" i="12"/>
  <c r="K234" i="12"/>
  <c r="K233" i="12"/>
  <c r="K232" i="12"/>
  <c r="K231" i="12"/>
  <c r="K230" i="12"/>
  <c r="K241" i="12" s="1"/>
  <c r="K227" i="12"/>
  <c r="K226" i="12"/>
  <c r="J225" i="12"/>
  <c r="I225" i="12"/>
  <c r="H225" i="12"/>
  <c r="G225" i="12"/>
  <c r="F225" i="12"/>
  <c r="E225" i="12"/>
  <c r="D225" i="12"/>
  <c r="C225" i="12"/>
  <c r="K224" i="12"/>
  <c r="K223" i="12"/>
  <c r="K222" i="12"/>
  <c r="K221" i="12"/>
  <c r="K220" i="12"/>
  <c r="K219" i="12"/>
  <c r="K218" i="12"/>
  <c r="K217" i="12"/>
  <c r="K216" i="12"/>
  <c r="K215" i="12"/>
  <c r="K214" i="12"/>
  <c r="K225" i="12" s="1"/>
  <c r="K211" i="12"/>
  <c r="K210" i="12"/>
  <c r="J209" i="12"/>
  <c r="I209" i="12"/>
  <c r="H209" i="12"/>
  <c r="G209" i="12"/>
  <c r="F209" i="12"/>
  <c r="E209" i="12"/>
  <c r="D209" i="12"/>
  <c r="C209" i="12"/>
  <c r="K208" i="12"/>
  <c r="K207" i="12"/>
  <c r="K206" i="12"/>
  <c r="K205" i="12"/>
  <c r="K204" i="12"/>
  <c r="K203" i="12"/>
  <c r="K202" i="12"/>
  <c r="K201" i="12"/>
  <c r="K200" i="12"/>
  <c r="K199" i="12"/>
  <c r="K198" i="12"/>
  <c r="K209" i="12" s="1"/>
  <c r="K195" i="12"/>
  <c r="K194" i="12"/>
  <c r="J193" i="12"/>
  <c r="I193" i="12"/>
  <c r="H193" i="12"/>
  <c r="G193" i="12"/>
  <c r="F193" i="12"/>
  <c r="E193" i="12"/>
  <c r="D193" i="12"/>
  <c r="C193" i="12"/>
  <c r="K192" i="12"/>
  <c r="K191" i="12"/>
  <c r="K190" i="12"/>
  <c r="K189" i="12"/>
  <c r="K188" i="12"/>
  <c r="K187" i="12"/>
  <c r="K186" i="12"/>
  <c r="K185" i="12"/>
  <c r="K184" i="12"/>
  <c r="K183" i="12"/>
  <c r="K182" i="12"/>
  <c r="K193" i="12" s="1"/>
  <c r="K179" i="12"/>
  <c r="K178" i="12"/>
  <c r="J177" i="12"/>
  <c r="I177" i="12"/>
  <c r="H177" i="12"/>
  <c r="G177" i="12"/>
  <c r="F177" i="12"/>
  <c r="E177" i="12"/>
  <c r="D177" i="12"/>
  <c r="C177" i="12"/>
  <c r="K176" i="12"/>
  <c r="K175" i="12"/>
  <c r="K174" i="12"/>
  <c r="K173" i="12"/>
  <c r="K172" i="12"/>
  <c r="K171" i="12"/>
  <c r="K170" i="12"/>
  <c r="K169" i="12"/>
  <c r="K168" i="12"/>
  <c r="K167" i="12"/>
  <c r="K166" i="12"/>
  <c r="K177" i="12" s="1"/>
  <c r="K163" i="12"/>
  <c r="K162" i="12"/>
  <c r="J161" i="12"/>
  <c r="I161" i="12"/>
  <c r="H161" i="12"/>
  <c r="G161" i="12"/>
  <c r="F161" i="12"/>
  <c r="E161" i="12"/>
  <c r="D161" i="12"/>
  <c r="C161" i="12"/>
  <c r="K160" i="12"/>
  <c r="K159" i="12"/>
  <c r="K158" i="12"/>
  <c r="K157" i="12"/>
  <c r="K156" i="12"/>
  <c r="K155" i="12"/>
  <c r="K154" i="12"/>
  <c r="K153" i="12"/>
  <c r="K152" i="12"/>
  <c r="K151" i="12"/>
  <c r="K150" i="12"/>
  <c r="K161" i="12" s="1"/>
  <c r="K147" i="12"/>
  <c r="K146" i="12"/>
  <c r="J145" i="12"/>
  <c r="I145" i="12"/>
  <c r="H145" i="12"/>
  <c r="G145" i="12"/>
  <c r="F145" i="12"/>
  <c r="E145" i="12"/>
  <c r="D145" i="12"/>
  <c r="C145" i="12"/>
  <c r="K144" i="12"/>
  <c r="K143" i="12"/>
  <c r="K142" i="12"/>
  <c r="K141" i="12"/>
  <c r="K140" i="12"/>
  <c r="K139" i="12"/>
  <c r="K138" i="12"/>
  <c r="K137" i="12"/>
  <c r="K136" i="12"/>
  <c r="K135" i="12"/>
  <c r="K134" i="12"/>
  <c r="K145" i="12" s="1"/>
  <c r="K131" i="12"/>
  <c r="K130" i="12"/>
  <c r="J129" i="12"/>
  <c r="I129" i="12"/>
  <c r="H129" i="12"/>
  <c r="G129" i="12"/>
  <c r="F129" i="12"/>
  <c r="E129" i="12"/>
  <c r="D129" i="12"/>
  <c r="C129" i="12"/>
  <c r="K128" i="12"/>
  <c r="K127" i="12"/>
  <c r="K126" i="12"/>
  <c r="K125" i="12"/>
  <c r="K124" i="12"/>
  <c r="K123" i="12"/>
  <c r="K122" i="12"/>
  <c r="K121" i="12"/>
  <c r="K120" i="12"/>
  <c r="K119" i="12"/>
  <c r="K118" i="12"/>
  <c r="K129" i="12" s="1"/>
  <c r="K115" i="12"/>
  <c r="K114" i="12"/>
  <c r="J113" i="12"/>
  <c r="I113" i="12"/>
  <c r="H113" i="12"/>
  <c r="G113" i="12"/>
  <c r="F113" i="12"/>
  <c r="E113" i="12"/>
  <c r="D113" i="12"/>
  <c r="C113" i="12"/>
  <c r="K112" i="12"/>
  <c r="K111" i="12"/>
  <c r="K110" i="12"/>
  <c r="K109" i="12"/>
  <c r="K108" i="12"/>
  <c r="K107" i="12"/>
  <c r="K106" i="12"/>
  <c r="K105" i="12"/>
  <c r="K104" i="12"/>
  <c r="K103" i="12"/>
  <c r="K102" i="12"/>
  <c r="K113" i="12" s="1"/>
  <c r="K99" i="12"/>
  <c r="K98" i="12"/>
  <c r="J97" i="12"/>
  <c r="I97" i="12"/>
  <c r="H97" i="12"/>
  <c r="G97" i="12"/>
  <c r="F97" i="12"/>
  <c r="E97" i="12"/>
  <c r="D97" i="12"/>
  <c r="C97" i="12"/>
  <c r="K96" i="12"/>
  <c r="K95" i="12"/>
  <c r="K94" i="12"/>
  <c r="K93" i="12"/>
  <c r="K92" i="12"/>
  <c r="K91" i="12"/>
  <c r="K90" i="12"/>
  <c r="K89" i="12"/>
  <c r="K88" i="12"/>
  <c r="K87" i="12"/>
  <c r="K86" i="12"/>
  <c r="K97" i="12" s="1"/>
  <c r="K83" i="12"/>
  <c r="K82" i="12"/>
  <c r="J81" i="12"/>
  <c r="I81" i="12"/>
  <c r="H81" i="12"/>
  <c r="G81" i="12"/>
  <c r="F81" i="12"/>
  <c r="E81" i="12"/>
  <c r="D81" i="12"/>
  <c r="C81" i="12"/>
  <c r="K80" i="12"/>
  <c r="K79" i="12"/>
  <c r="K78" i="12"/>
  <c r="K77" i="12"/>
  <c r="K76" i="12"/>
  <c r="K75" i="12"/>
  <c r="K74" i="12"/>
  <c r="K73" i="12"/>
  <c r="K72" i="12"/>
  <c r="K71" i="12"/>
  <c r="K70" i="12"/>
  <c r="K81" i="12" s="1"/>
  <c r="K67" i="12"/>
  <c r="K66" i="12"/>
  <c r="J65" i="12"/>
  <c r="I65" i="12"/>
  <c r="H65" i="12"/>
  <c r="G65" i="12"/>
  <c r="F65" i="12"/>
  <c r="E65" i="12"/>
  <c r="D65" i="12"/>
  <c r="C65" i="12"/>
  <c r="K64" i="12"/>
  <c r="K63" i="12"/>
  <c r="K62" i="12"/>
  <c r="K61" i="12"/>
  <c r="K60" i="12"/>
  <c r="K59" i="12"/>
  <c r="K58" i="12"/>
  <c r="K57" i="12"/>
  <c r="K56" i="12"/>
  <c r="K55" i="12"/>
  <c r="K54" i="12"/>
  <c r="K65" i="12" s="1"/>
  <c r="K51" i="12"/>
  <c r="K50" i="12"/>
  <c r="J49" i="12"/>
  <c r="I49" i="12"/>
  <c r="H49" i="12"/>
  <c r="G49" i="12"/>
  <c r="F49" i="12"/>
  <c r="E49" i="12"/>
  <c r="D49" i="12"/>
  <c r="C49" i="12"/>
  <c r="K48" i="12"/>
  <c r="K47" i="12"/>
  <c r="K46" i="12"/>
  <c r="K45" i="12"/>
  <c r="K44" i="12"/>
  <c r="K43" i="12"/>
  <c r="K42" i="12"/>
  <c r="K41" i="12"/>
  <c r="K40" i="12"/>
  <c r="K39" i="12"/>
  <c r="K38" i="12"/>
  <c r="K49" i="12" s="1"/>
  <c r="K35" i="12"/>
  <c r="K34" i="12"/>
  <c r="J33" i="12"/>
  <c r="I33" i="12"/>
  <c r="H33" i="12"/>
  <c r="G33" i="12"/>
  <c r="F33" i="12"/>
  <c r="E33" i="12"/>
  <c r="D33" i="12"/>
  <c r="C33" i="12"/>
  <c r="K32" i="12"/>
  <c r="K31" i="12"/>
  <c r="K30" i="12"/>
  <c r="K29" i="12"/>
  <c r="K28" i="12"/>
  <c r="K27" i="12"/>
  <c r="K26" i="12"/>
  <c r="K25" i="12"/>
  <c r="K24" i="12"/>
  <c r="K23" i="12"/>
  <c r="K22" i="12"/>
  <c r="K33" i="12" s="1"/>
  <c r="K19" i="12"/>
  <c r="K18" i="12"/>
  <c r="J17" i="12"/>
  <c r="I17" i="12"/>
  <c r="H17" i="12"/>
  <c r="G17" i="12"/>
  <c r="F17" i="12"/>
  <c r="E17" i="12"/>
  <c r="D17" i="12"/>
  <c r="C17" i="12"/>
  <c r="K16" i="12"/>
  <c r="K15" i="12"/>
  <c r="K14" i="12"/>
  <c r="K13" i="12"/>
  <c r="K12" i="12"/>
  <c r="K11" i="12"/>
  <c r="K10" i="12"/>
  <c r="K9" i="12"/>
  <c r="K8" i="12"/>
  <c r="K7" i="12"/>
  <c r="K6" i="12"/>
  <c r="K17" i="12" s="1"/>
  <c r="K278" i="12" l="1"/>
  <c r="K289" i="12" s="1"/>
  <c r="B15" i="11" l="1"/>
  <c r="C15" i="11" s="1"/>
  <c r="J254" i="9" l="1"/>
  <c r="I254" i="9"/>
  <c r="H254" i="9"/>
  <c r="G254" i="9"/>
  <c r="F254" i="9"/>
  <c r="E254" i="9"/>
  <c r="D254" i="9"/>
  <c r="C254" i="9"/>
  <c r="K254" i="9" s="1"/>
  <c r="J253" i="9"/>
  <c r="I253" i="9"/>
  <c r="H253" i="9"/>
  <c r="G253" i="9"/>
  <c r="F253" i="9"/>
  <c r="E253" i="9"/>
  <c r="D253" i="9"/>
  <c r="C253" i="9"/>
  <c r="K253" i="9" s="1"/>
  <c r="J252" i="9"/>
  <c r="I252" i="9"/>
  <c r="H252" i="9"/>
  <c r="G252" i="9"/>
  <c r="F252" i="9"/>
  <c r="E252" i="9"/>
  <c r="D252" i="9"/>
  <c r="C252" i="9"/>
  <c r="K252" i="9" s="1"/>
  <c r="J251" i="9"/>
  <c r="I251" i="9"/>
  <c r="H251" i="9"/>
  <c r="G251" i="9"/>
  <c r="F251" i="9"/>
  <c r="E251" i="9"/>
  <c r="D251" i="9"/>
  <c r="C251" i="9"/>
  <c r="K251" i="9" s="1"/>
  <c r="J250" i="9"/>
  <c r="I250" i="9"/>
  <c r="H250" i="9"/>
  <c r="G250" i="9"/>
  <c r="F250" i="9"/>
  <c r="E250" i="9"/>
  <c r="D250" i="9"/>
  <c r="C250" i="9"/>
  <c r="K250" i="9" s="1"/>
  <c r="J249" i="9"/>
  <c r="I249" i="9"/>
  <c r="H249" i="9"/>
  <c r="G249" i="9"/>
  <c r="F249" i="9"/>
  <c r="E249" i="9"/>
  <c r="D249" i="9"/>
  <c r="C249" i="9"/>
  <c r="K249" i="9" s="1"/>
  <c r="J248" i="9"/>
  <c r="I248" i="9"/>
  <c r="H248" i="9"/>
  <c r="G248" i="9"/>
  <c r="F248" i="9"/>
  <c r="E248" i="9"/>
  <c r="D248" i="9"/>
  <c r="C248" i="9"/>
  <c r="K248" i="9" s="1"/>
  <c r="J247" i="9"/>
  <c r="I247" i="9"/>
  <c r="H247" i="9"/>
  <c r="G247" i="9"/>
  <c r="F247" i="9"/>
  <c r="E247" i="9"/>
  <c r="D247" i="9"/>
  <c r="D255" i="9" s="1"/>
  <c r="C247" i="9"/>
  <c r="K247" i="9" s="1"/>
  <c r="J246" i="9"/>
  <c r="I246" i="9"/>
  <c r="H246" i="9"/>
  <c r="G246" i="9"/>
  <c r="F246" i="9"/>
  <c r="E246" i="9"/>
  <c r="E255" i="9" s="1"/>
  <c r="D246" i="9"/>
  <c r="C246" i="9"/>
  <c r="K246" i="9" s="1"/>
  <c r="J245" i="9"/>
  <c r="I245" i="9"/>
  <c r="H245" i="9"/>
  <c r="G245" i="9"/>
  <c r="F245" i="9"/>
  <c r="E245" i="9"/>
  <c r="D245" i="9"/>
  <c r="C245" i="9"/>
  <c r="K245" i="9" s="1"/>
  <c r="J244" i="9"/>
  <c r="J255" i="9" s="1"/>
  <c r="I244" i="9"/>
  <c r="I255" i="9" s="1"/>
  <c r="H244" i="9"/>
  <c r="H255" i="9" s="1"/>
  <c r="G244" i="9"/>
  <c r="G255" i="9" s="1"/>
  <c r="F244" i="9"/>
  <c r="F255" i="9" s="1"/>
  <c r="E244" i="9"/>
  <c r="D244" i="9"/>
  <c r="C244" i="9"/>
  <c r="C255" i="9" s="1"/>
  <c r="J241" i="9"/>
  <c r="I241" i="9"/>
  <c r="H241" i="9"/>
  <c r="G241" i="9"/>
  <c r="F241" i="9"/>
  <c r="E241" i="9"/>
  <c r="D241" i="9"/>
  <c r="C241" i="9"/>
  <c r="K240" i="9"/>
  <c r="K239" i="9"/>
  <c r="K238" i="9"/>
  <c r="K237" i="9"/>
  <c r="K236" i="9"/>
  <c r="K235" i="9"/>
  <c r="K234" i="9"/>
  <c r="K233" i="9"/>
  <c r="K232" i="9"/>
  <c r="K231" i="9"/>
  <c r="K230" i="9"/>
  <c r="K241" i="9" s="1"/>
  <c r="J227" i="9"/>
  <c r="I227" i="9"/>
  <c r="H227" i="9"/>
  <c r="G227" i="9"/>
  <c r="F227" i="9"/>
  <c r="E227" i="9"/>
  <c r="D227" i="9"/>
  <c r="C227" i="9"/>
  <c r="K226" i="9"/>
  <c r="K225" i="9"/>
  <c r="K224" i="9"/>
  <c r="K223" i="9"/>
  <c r="K222" i="9"/>
  <c r="K221" i="9"/>
  <c r="K220" i="9"/>
  <c r="K219" i="9"/>
  <c r="K218" i="9"/>
  <c r="K217" i="9"/>
  <c r="K216" i="9"/>
  <c r="K227" i="9" s="1"/>
  <c r="J213" i="9"/>
  <c r="I213" i="9"/>
  <c r="H213" i="9"/>
  <c r="G213" i="9"/>
  <c r="F213" i="9"/>
  <c r="E213" i="9"/>
  <c r="D213" i="9"/>
  <c r="C213" i="9"/>
  <c r="K212" i="9"/>
  <c r="K211" i="9"/>
  <c r="K210" i="9"/>
  <c r="K209" i="9"/>
  <c r="K208" i="9"/>
  <c r="K207" i="9"/>
  <c r="K206" i="9"/>
  <c r="K205" i="9"/>
  <c r="K204" i="9"/>
  <c r="K203" i="9"/>
  <c r="K202" i="9"/>
  <c r="K213" i="9" s="1"/>
  <c r="J199" i="9"/>
  <c r="I199" i="9"/>
  <c r="H199" i="9"/>
  <c r="G199" i="9"/>
  <c r="F199" i="9"/>
  <c r="E199" i="9"/>
  <c r="D199" i="9"/>
  <c r="C199" i="9"/>
  <c r="K198" i="9"/>
  <c r="K197" i="9"/>
  <c r="K196" i="9"/>
  <c r="K195" i="9"/>
  <c r="K194" i="9"/>
  <c r="K193" i="9"/>
  <c r="K192" i="9"/>
  <c r="K191" i="9"/>
  <c r="K190" i="9"/>
  <c r="K189" i="9"/>
  <c r="K188" i="9"/>
  <c r="K199" i="9" s="1"/>
  <c r="J185" i="9"/>
  <c r="I185" i="9"/>
  <c r="H185" i="9"/>
  <c r="G185" i="9"/>
  <c r="F185" i="9"/>
  <c r="E185" i="9"/>
  <c r="D185" i="9"/>
  <c r="C185" i="9"/>
  <c r="K184" i="9"/>
  <c r="K183" i="9"/>
  <c r="K182" i="9"/>
  <c r="K181" i="9"/>
  <c r="K180" i="9"/>
  <c r="K179" i="9"/>
  <c r="K178" i="9"/>
  <c r="K177" i="9"/>
  <c r="K176" i="9"/>
  <c r="K175" i="9"/>
  <c r="K174" i="9"/>
  <c r="K185" i="9" s="1"/>
  <c r="J171" i="9"/>
  <c r="I171" i="9"/>
  <c r="H171" i="9"/>
  <c r="G171" i="9"/>
  <c r="F171" i="9"/>
  <c r="E171" i="9"/>
  <c r="D171" i="9"/>
  <c r="C171" i="9"/>
  <c r="K170" i="9"/>
  <c r="K169" i="9"/>
  <c r="K168" i="9"/>
  <c r="K167" i="9"/>
  <c r="K166" i="9"/>
  <c r="K165" i="9"/>
  <c r="K164" i="9"/>
  <c r="K163" i="9"/>
  <c r="K162" i="9"/>
  <c r="K161" i="9"/>
  <c r="K160" i="9"/>
  <c r="K171" i="9" s="1"/>
  <c r="J157" i="9"/>
  <c r="I157" i="9"/>
  <c r="H157" i="9"/>
  <c r="G157" i="9"/>
  <c r="F157" i="9"/>
  <c r="E157" i="9"/>
  <c r="D157" i="9"/>
  <c r="C157" i="9"/>
  <c r="K156" i="9"/>
  <c r="K155" i="9"/>
  <c r="K154" i="9"/>
  <c r="K153" i="9"/>
  <c r="K152" i="9"/>
  <c r="K151" i="9"/>
  <c r="K150" i="9"/>
  <c r="K149" i="9"/>
  <c r="K148" i="9"/>
  <c r="K147" i="9"/>
  <c r="K146" i="9"/>
  <c r="K157" i="9" s="1"/>
  <c r="J143" i="9"/>
  <c r="I143" i="9"/>
  <c r="H143" i="9"/>
  <c r="G143" i="9"/>
  <c r="F143" i="9"/>
  <c r="E143" i="9"/>
  <c r="D143" i="9"/>
  <c r="C143" i="9"/>
  <c r="K142" i="9"/>
  <c r="K141" i="9"/>
  <c r="K140" i="9"/>
  <c r="K139" i="9"/>
  <c r="K138" i="9"/>
  <c r="K137" i="9"/>
  <c r="K136" i="9"/>
  <c r="K135" i="9"/>
  <c r="K134" i="9"/>
  <c r="K133" i="9"/>
  <c r="K132" i="9"/>
  <c r="K143" i="9" s="1"/>
  <c r="J129" i="9"/>
  <c r="I129" i="9"/>
  <c r="H129" i="9"/>
  <c r="G129" i="9"/>
  <c r="F129" i="9"/>
  <c r="E129" i="9"/>
  <c r="D129" i="9"/>
  <c r="C129" i="9"/>
  <c r="K128" i="9"/>
  <c r="K127" i="9"/>
  <c r="K126" i="9"/>
  <c r="K125" i="9"/>
  <c r="K124" i="9"/>
  <c r="K123" i="9"/>
  <c r="K122" i="9"/>
  <c r="K121" i="9"/>
  <c r="K120" i="9"/>
  <c r="K119" i="9"/>
  <c r="K118" i="9"/>
  <c r="K129" i="9" s="1"/>
  <c r="J115" i="9"/>
  <c r="I115" i="9"/>
  <c r="H115" i="9"/>
  <c r="G115" i="9"/>
  <c r="F115" i="9"/>
  <c r="E115" i="9"/>
  <c r="D115" i="9"/>
  <c r="C115" i="9"/>
  <c r="K114" i="9"/>
  <c r="K113" i="9"/>
  <c r="K112" i="9"/>
  <c r="K111" i="9"/>
  <c r="K110" i="9"/>
  <c r="K109" i="9"/>
  <c r="K108" i="9"/>
  <c r="K107" i="9"/>
  <c r="K106" i="9"/>
  <c r="K105" i="9"/>
  <c r="K104" i="9"/>
  <c r="K115" i="9" s="1"/>
  <c r="J101" i="9"/>
  <c r="I101" i="9"/>
  <c r="H101" i="9"/>
  <c r="G101" i="9"/>
  <c r="F101" i="9"/>
  <c r="E101" i="9"/>
  <c r="D101" i="9"/>
  <c r="C101" i="9"/>
  <c r="K100" i="9"/>
  <c r="K99" i="9"/>
  <c r="K98" i="9"/>
  <c r="K97" i="9"/>
  <c r="K96" i="9"/>
  <c r="K95" i="9"/>
  <c r="K94" i="9"/>
  <c r="K93" i="9"/>
  <c r="K92" i="9"/>
  <c r="K91" i="9"/>
  <c r="K90" i="9"/>
  <c r="K101" i="9" s="1"/>
  <c r="J87" i="9"/>
  <c r="I87" i="9"/>
  <c r="H87" i="9"/>
  <c r="G87" i="9"/>
  <c r="F87" i="9"/>
  <c r="E87" i="9"/>
  <c r="D87" i="9"/>
  <c r="C87" i="9"/>
  <c r="K86" i="9"/>
  <c r="K85" i="9"/>
  <c r="K84" i="9"/>
  <c r="K83" i="9"/>
  <c r="K82" i="9"/>
  <c r="K81" i="9"/>
  <c r="K80" i="9"/>
  <c r="K79" i="9"/>
  <c r="K78" i="9"/>
  <c r="K77" i="9"/>
  <c r="K76" i="9"/>
  <c r="K87" i="9" s="1"/>
  <c r="J73" i="9"/>
  <c r="I73" i="9"/>
  <c r="H73" i="9"/>
  <c r="G73" i="9"/>
  <c r="F73" i="9"/>
  <c r="E73" i="9"/>
  <c r="D73" i="9"/>
  <c r="C73" i="9"/>
  <c r="K72" i="9"/>
  <c r="K71" i="9"/>
  <c r="K70" i="9"/>
  <c r="K69" i="9"/>
  <c r="K68" i="9"/>
  <c r="K67" i="9"/>
  <c r="K66" i="9"/>
  <c r="K65" i="9"/>
  <c r="K64" i="9"/>
  <c r="K63" i="9"/>
  <c r="K62" i="9"/>
  <c r="K73" i="9" s="1"/>
  <c r="J59" i="9"/>
  <c r="I59" i="9"/>
  <c r="H59" i="9"/>
  <c r="G59" i="9"/>
  <c r="F59" i="9"/>
  <c r="E59" i="9"/>
  <c r="D59" i="9"/>
  <c r="C59" i="9"/>
  <c r="K58" i="9"/>
  <c r="K57" i="9"/>
  <c r="K56" i="9"/>
  <c r="K55" i="9"/>
  <c r="K54" i="9"/>
  <c r="K53" i="9"/>
  <c r="K52" i="9"/>
  <c r="K51" i="9"/>
  <c r="K50" i="9"/>
  <c r="K49" i="9"/>
  <c r="K48" i="9"/>
  <c r="K59" i="9" s="1"/>
  <c r="J45" i="9"/>
  <c r="I45" i="9"/>
  <c r="H45" i="9"/>
  <c r="G45" i="9"/>
  <c r="F45" i="9"/>
  <c r="E45" i="9"/>
  <c r="D45" i="9"/>
  <c r="C45" i="9"/>
  <c r="K44" i="9"/>
  <c r="K43" i="9"/>
  <c r="K42" i="9"/>
  <c r="K41" i="9"/>
  <c r="K40" i="9"/>
  <c r="K39" i="9"/>
  <c r="K38" i="9"/>
  <c r="K37" i="9"/>
  <c r="K36" i="9"/>
  <c r="K35" i="9"/>
  <c r="K34" i="9"/>
  <c r="K45" i="9" s="1"/>
  <c r="J31" i="9"/>
  <c r="I31" i="9"/>
  <c r="H31" i="9"/>
  <c r="G31" i="9"/>
  <c r="F31" i="9"/>
  <c r="E31" i="9"/>
  <c r="D31" i="9"/>
  <c r="C31" i="9"/>
  <c r="K30" i="9"/>
  <c r="K29" i="9"/>
  <c r="K28" i="9"/>
  <c r="K27" i="9"/>
  <c r="K26" i="9"/>
  <c r="K25" i="9"/>
  <c r="K24" i="9"/>
  <c r="K23" i="9"/>
  <c r="K22" i="9"/>
  <c r="K21" i="9"/>
  <c r="K20" i="9"/>
  <c r="K31" i="9" s="1"/>
  <c r="J17" i="9"/>
  <c r="I17" i="9"/>
  <c r="H17" i="9"/>
  <c r="G17" i="9"/>
  <c r="F17" i="9"/>
  <c r="E17" i="9"/>
  <c r="D17" i="9"/>
  <c r="C17" i="9"/>
  <c r="K16" i="9"/>
  <c r="K15" i="9"/>
  <c r="K14" i="9"/>
  <c r="K13" i="9"/>
  <c r="K12" i="9"/>
  <c r="K11" i="9"/>
  <c r="K10" i="9"/>
  <c r="K9" i="9"/>
  <c r="K8" i="9"/>
  <c r="K7" i="9"/>
  <c r="K6" i="9"/>
  <c r="K17" i="9" s="1"/>
  <c r="K244" i="9" l="1"/>
  <c r="K255" i="9" s="1"/>
  <c r="J291" i="8" l="1"/>
  <c r="I291" i="8"/>
  <c r="H291" i="8"/>
  <c r="G291" i="8"/>
  <c r="F291" i="8"/>
  <c r="E291" i="8"/>
  <c r="D291" i="8"/>
  <c r="C291" i="8"/>
  <c r="K291" i="8" s="1"/>
  <c r="J290" i="8"/>
  <c r="I290" i="8"/>
  <c r="H290" i="8"/>
  <c r="G290" i="8"/>
  <c r="F290" i="8"/>
  <c r="E290" i="8"/>
  <c r="D290" i="8"/>
  <c r="C290" i="8"/>
  <c r="K290" i="8" s="1"/>
  <c r="J288" i="8"/>
  <c r="I288" i="8"/>
  <c r="H288" i="8"/>
  <c r="G288" i="8"/>
  <c r="F288" i="8"/>
  <c r="E288" i="8"/>
  <c r="D288" i="8"/>
  <c r="C288" i="8"/>
  <c r="K288" i="8" s="1"/>
  <c r="J287" i="8"/>
  <c r="I287" i="8"/>
  <c r="H287" i="8"/>
  <c r="G287" i="8"/>
  <c r="F287" i="8"/>
  <c r="E287" i="8"/>
  <c r="D287" i="8"/>
  <c r="C287" i="8"/>
  <c r="K287" i="8" s="1"/>
  <c r="J286" i="8"/>
  <c r="I286" i="8"/>
  <c r="H286" i="8"/>
  <c r="G286" i="8"/>
  <c r="F286" i="8"/>
  <c r="E286" i="8"/>
  <c r="D286" i="8"/>
  <c r="C286" i="8"/>
  <c r="K286" i="8" s="1"/>
  <c r="J285" i="8"/>
  <c r="I285" i="8"/>
  <c r="H285" i="8"/>
  <c r="G285" i="8"/>
  <c r="F285" i="8"/>
  <c r="E285" i="8"/>
  <c r="D285" i="8"/>
  <c r="C285" i="8"/>
  <c r="K285" i="8" s="1"/>
  <c r="J284" i="8"/>
  <c r="I284" i="8"/>
  <c r="H284" i="8"/>
  <c r="G284" i="8"/>
  <c r="F284" i="8"/>
  <c r="E284" i="8"/>
  <c r="D284" i="8"/>
  <c r="C284" i="8"/>
  <c r="K284" i="8" s="1"/>
  <c r="J283" i="8"/>
  <c r="I283" i="8"/>
  <c r="H283" i="8"/>
  <c r="G283" i="8"/>
  <c r="F283" i="8"/>
  <c r="E283" i="8"/>
  <c r="D283" i="8"/>
  <c r="C283" i="8"/>
  <c r="K283" i="8" s="1"/>
  <c r="J282" i="8"/>
  <c r="I282" i="8"/>
  <c r="H282" i="8"/>
  <c r="G282" i="8"/>
  <c r="F282" i="8"/>
  <c r="E282" i="8"/>
  <c r="D282" i="8"/>
  <c r="C282" i="8"/>
  <c r="K282" i="8" s="1"/>
  <c r="J281" i="8"/>
  <c r="I281" i="8"/>
  <c r="H281" i="8"/>
  <c r="G281" i="8"/>
  <c r="F281" i="8"/>
  <c r="F289" i="8" s="1"/>
  <c r="E281" i="8"/>
  <c r="D281" i="8"/>
  <c r="C281" i="8"/>
  <c r="K281" i="8" s="1"/>
  <c r="J280" i="8"/>
  <c r="I280" i="8"/>
  <c r="H280" i="8"/>
  <c r="G280" i="8"/>
  <c r="G289" i="8" s="1"/>
  <c r="F280" i="8"/>
  <c r="E280" i="8"/>
  <c r="D280" i="8"/>
  <c r="C280" i="8"/>
  <c r="K280" i="8" s="1"/>
  <c r="J279" i="8"/>
  <c r="I279" i="8"/>
  <c r="H279" i="8"/>
  <c r="G279" i="8"/>
  <c r="F279" i="8"/>
  <c r="E279" i="8"/>
  <c r="D279" i="8"/>
  <c r="C279" i="8"/>
  <c r="K279" i="8" s="1"/>
  <c r="J278" i="8"/>
  <c r="J289" i="8" s="1"/>
  <c r="I278" i="8"/>
  <c r="I289" i="8" s="1"/>
  <c r="H278" i="8"/>
  <c r="H289" i="8" s="1"/>
  <c r="G278" i="8"/>
  <c r="F278" i="8"/>
  <c r="E278" i="8"/>
  <c r="E289" i="8" s="1"/>
  <c r="D278" i="8"/>
  <c r="D289" i="8" s="1"/>
  <c r="C278" i="8"/>
  <c r="C289" i="8" s="1"/>
  <c r="K275" i="8"/>
  <c r="K274" i="8"/>
  <c r="J273" i="8"/>
  <c r="I273" i="8"/>
  <c r="H273" i="8"/>
  <c r="G273" i="8"/>
  <c r="F273" i="8"/>
  <c r="E273" i="8"/>
  <c r="D273" i="8"/>
  <c r="C273" i="8"/>
  <c r="K272" i="8"/>
  <c r="K271" i="8"/>
  <c r="K270" i="8"/>
  <c r="K269" i="8"/>
  <c r="K268" i="8"/>
  <c r="K267" i="8"/>
  <c r="K266" i="8"/>
  <c r="K265" i="8"/>
  <c r="K264" i="8"/>
  <c r="K263" i="8"/>
  <c r="K262" i="8"/>
  <c r="K273" i="8" s="1"/>
  <c r="K259" i="8"/>
  <c r="K258" i="8"/>
  <c r="J257" i="8"/>
  <c r="I257" i="8"/>
  <c r="H257" i="8"/>
  <c r="G257" i="8"/>
  <c r="F257" i="8"/>
  <c r="E257" i="8"/>
  <c r="D257" i="8"/>
  <c r="C257" i="8"/>
  <c r="K256" i="8"/>
  <c r="K255" i="8"/>
  <c r="K254" i="8"/>
  <c r="K253" i="8"/>
  <c r="K252" i="8"/>
  <c r="K251" i="8"/>
  <c r="K250" i="8"/>
  <c r="K249" i="8"/>
  <c r="K248" i="8"/>
  <c r="K257" i="8" s="1"/>
  <c r="K247" i="8"/>
  <c r="K246" i="8"/>
  <c r="K243" i="8"/>
  <c r="K242" i="8"/>
  <c r="J241" i="8"/>
  <c r="I241" i="8"/>
  <c r="H241" i="8"/>
  <c r="G241" i="8"/>
  <c r="F241" i="8"/>
  <c r="E241" i="8"/>
  <c r="D241" i="8"/>
  <c r="C241" i="8"/>
  <c r="K240" i="8"/>
  <c r="K239" i="8"/>
  <c r="K238" i="8"/>
  <c r="K237" i="8"/>
  <c r="K236" i="8"/>
  <c r="K235" i="8"/>
  <c r="K234" i="8"/>
  <c r="K233" i="8"/>
  <c r="K232" i="8"/>
  <c r="K231" i="8"/>
  <c r="K230" i="8"/>
  <c r="K241" i="8" s="1"/>
  <c r="K227" i="8"/>
  <c r="K226" i="8"/>
  <c r="J225" i="8"/>
  <c r="I225" i="8"/>
  <c r="H225" i="8"/>
  <c r="G225" i="8"/>
  <c r="F225" i="8"/>
  <c r="E225" i="8"/>
  <c r="D225" i="8"/>
  <c r="C225" i="8"/>
  <c r="K224" i="8"/>
  <c r="K223" i="8"/>
  <c r="K222" i="8"/>
  <c r="K221" i="8"/>
  <c r="K220" i="8"/>
  <c r="K219" i="8"/>
  <c r="K218" i="8"/>
  <c r="K217" i="8"/>
  <c r="K216" i="8"/>
  <c r="K215" i="8"/>
  <c r="K225" i="8" s="1"/>
  <c r="K214" i="8"/>
  <c r="K211" i="8"/>
  <c r="K210" i="8"/>
  <c r="J209" i="8"/>
  <c r="I209" i="8"/>
  <c r="H209" i="8"/>
  <c r="G209" i="8"/>
  <c r="F209" i="8"/>
  <c r="E209" i="8"/>
  <c r="D209" i="8"/>
  <c r="C209" i="8"/>
  <c r="K208" i="8"/>
  <c r="K207" i="8"/>
  <c r="K206" i="8"/>
  <c r="K205" i="8"/>
  <c r="K204" i="8"/>
  <c r="K203" i="8"/>
  <c r="K202" i="8"/>
  <c r="K201" i="8"/>
  <c r="K200" i="8"/>
  <c r="K199" i="8"/>
  <c r="K198" i="8"/>
  <c r="K209" i="8" s="1"/>
  <c r="K195" i="8"/>
  <c r="K194" i="8"/>
  <c r="J193" i="8"/>
  <c r="I193" i="8"/>
  <c r="H193" i="8"/>
  <c r="G193" i="8"/>
  <c r="F193" i="8"/>
  <c r="E193" i="8"/>
  <c r="D193" i="8"/>
  <c r="C193" i="8"/>
  <c r="K192" i="8"/>
  <c r="K191" i="8"/>
  <c r="K190" i="8"/>
  <c r="K189" i="8"/>
  <c r="K188" i="8"/>
  <c r="K187" i="8"/>
  <c r="K186" i="8"/>
  <c r="K185" i="8"/>
  <c r="K184" i="8"/>
  <c r="K193" i="8" s="1"/>
  <c r="K183" i="8"/>
  <c r="K182" i="8"/>
  <c r="K179" i="8"/>
  <c r="K178" i="8"/>
  <c r="J177" i="8"/>
  <c r="I177" i="8"/>
  <c r="H177" i="8"/>
  <c r="G177" i="8"/>
  <c r="F177" i="8"/>
  <c r="E177" i="8"/>
  <c r="D177" i="8"/>
  <c r="C177" i="8"/>
  <c r="K176" i="8"/>
  <c r="K175" i="8"/>
  <c r="K174" i="8"/>
  <c r="K173" i="8"/>
  <c r="K172" i="8"/>
  <c r="K171" i="8"/>
  <c r="K170" i="8"/>
  <c r="K169" i="8"/>
  <c r="K168" i="8"/>
  <c r="K167" i="8"/>
  <c r="K166" i="8"/>
  <c r="K177" i="8" s="1"/>
  <c r="K163" i="8"/>
  <c r="K162" i="8"/>
  <c r="J161" i="8"/>
  <c r="I161" i="8"/>
  <c r="H161" i="8"/>
  <c r="G161" i="8"/>
  <c r="F161" i="8"/>
  <c r="E161" i="8"/>
  <c r="D161" i="8"/>
  <c r="C161" i="8"/>
  <c r="K160" i="8"/>
  <c r="K159" i="8"/>
  <c r="K158" i="8"/>
  <c r="K157" i="8"/>
  <c r="K156" i="8"/>
  <c r="K155" i="8"/>
  <c r="K154" i="8"/>
  <c r="K153" i="8"/>
  <c r="K152" i="8"/>
  <c r="K151" i="8"/>
  <c r="K161" i="8" s="1"/>
  <c r="K150" i="8"/>
  <c r="K147" i="8"/>
  <c r="K146" i="8"/>
  <c r="J145" i="8"/>
  <c r="I145" i="8"/>
  <c r="H145" i="8"/>
  <c r="G145" i="8"/>
  <c r="F145" i="8"/>
  <c r="E145" i="8"/>
  <c r="D145" i="8"/>
  <c r="C145" i="8"/>
  <c r="K144" i="8"/>
  <c r="K143" i="8"/>
  <c r="K142" i="8"/>
  <c r="K141" i="8"/>
  <c r="K140" i="8"/>
  <c r="K139" i="8"/>
  <c r="K138" i="8"/>
  <c r="K137" i="8"/>
  <c r="K136" i="8"/>
  <c r="K135" i="8"/>
  <c r="K134" i="8"/>
  <c r="K145" i="8" s="1"/>
  <c r="K131" i="8"/>
  <c r="K130" i="8"/>
  <c r="J129" i="8"/>
  <c r="I129" i="8"/>
  <c r="H129" i="8"/>
  <c r="G129" i="8"/>
  <c r="F129" i="8"/>
  <c r="E129" i="8"/>
  <c r="D129" i="8"/>
  <c r="C129" i="8"/>
  <c r="K128" i="8"/>
  <c r="K127" i="8"/>
  <c r="K126" i="8"/>
  <c r="K125" i="8"/>
  <c r="K124" i="8"/>
  <c r="K123" i="8"/>
  <c r="K122" i="8"/>
  <c r="K121" i="8"/>
  <c r="K120" i="8"/>
  <c r="K129" i="8" s="1"/>
  <c r="K119" i="8"/>
  <c r="K118" i="8"/>
  <c r="K115" i="8"/>
  <c r="K114" i="8"/>
  <c r="J113" i="8"/>
  <c r="I113" i="8"/>
  <c r="H113" i="8"/>
  <c r="G113" i="8"/>
  <c r="F113" i="8"/>
  <c r="E113" i="8"/>
  <c r="D113" i="8"/>
  <c r="C113" i="8"/>
  <c r="K112" i="8"/>
  <c r="K111" i="8"/>
  <c r="K110" i="8"/>
  <c r="K109" i="8"/>
  <c r="K108" i="8"/>
  <c r="K107" i="8"/>
  <c r="K106" i="8"/>
  <c r="K105" i="8"/>
  <c r="K104" i="8"/>
  <c r="K103" i="8"/>
  <c r="K102" i="8"/>
  <c r="K113" i="8" s="1"/>
  <c r="K99" i="8"/>
  <c r="K98" i="8"/>
  <c r="J97" i="8"/>
  <c r="I97" i="8"/>
  <c r="H97" i="8"/>
  <c r="G97" i="8"/>
  <c r="F97" i="8"/>
  <c r="E97" i="8"/>
  <c r="D97" i="8"/>
  <c r="C97" i="8"/>
  <c r="K96" i="8"/>
  <c r="K95" i="8"/>
  <c r="K94" i="8"/>
  <c r="K93" i="8"/>
  <c r="K92" i="8"/>
  <c r="K91" i="8"/>
  <c r="K90" i="8"/>
  <c r="K89" i="8"/>
  <c r="K88" i="8"/>
  <c r="K87" i="8"/>
  <c r="K97" i="8" s="1"/>
  <c r="K86" i="8"/>
  <c r="K83" i="8"/>
  <c r="K82" i="8"/>
  <c r="J81" i="8"/>
  <c r="I81" i="8"/>
  <c r="H81" i="8"/>
  <c r="G81" i="8"/>
  <c r="F81" i="8"/>
  <c r="E81" i="8"/>
  <c r="D81" i="8"/>
  <c r="C81" i="8"/>
  <c r="K80" i="8"/>
  <c r="K79" i="8"/>
  <c r="K78" i="8"/>
  <c r="K77" i="8"/>
  <c r="K76" i="8"/>
  <c r="K75" i="8"/>
  <c r="K74" i="8"/>
  <c r="K73" i="8"/>
  <c r="K72" i="8"/>
  <c r="K71" i="8"/>
  <c r="K70" i="8"/>
  <c r="K81" i="8" s="1"/>
  <c r="K67" i="8"/>
  <c r="K66" i="8"/>
  <c r="J65" i="8"/>
  <c r="I65" i="8"/>
  <c r="H65" i="8"/>
  <c r="G65" i="8"/>
  <c r="F65" i="8"/>
  <c r="E65" i="8"/>
  <c r="D65" i="8"/>
  <c r="C65" i="8"/>
  <c r="K64" i="8"/>
  <c r="K63" i="8"/>
  <c r="K62" i="8"/>
  <c r="K61" i="8"/>
  <c r="K60" i="8"/>
  <c r="K59" i="8"/>
  <c r="K58" i="8"/>
  <c r="K57" i="8"/>
  <c r="K56" i="8"/>
  <c r="K65" i="8" s="1"/>
  <c r="K55" i="8"/>
  <c r="K54" i="8"/>
  <c r="K51" i="8"/>
  <c r="K50" i="8"/>
  <c r="J49" i="8"/>
  <c r="I49" i="8"/>
  <c r="H49" i="8"/>
  <c r="G49" i="8"/>
  <c r="F49" i="8"/>
  <c r="E49" i="8"/>
  <c r="D49" i="8"/>
  <c r="C49" i="8"/>
  <c r="K48" i="8"/>
  <c r="K47" i="8"/>
  <c r="K46" i="8"/>
  <c r="K45" i="8"/>
  <c r="K44" i="8"/>
  <c r="K43" i="8"/>
  <c r="K42" i="8"/>
  <c r="K41" i="8"/>
  <c r="K40" i="8"/>
  <c r="K39" i="8"/>
  <c r="K38" i="8"/>
  <c r="K49" i="8" s="1"/>
  <c r="K35" i="8"/>
  <c r="K34" i="8"/>
  <c r="J33" i="8"/>
  <c r="I33" i="8"/>
  <c r="H33" i="8"/>
  <c r="G33" i="8"/>
  <c r="F33" i="8"/>
  <c r="E33" i="8"/>
  <c r="D33" i="8"/>
  <c r="C33" i="8"/>
  <c r="K32" i="8"/>
  <c r="K31" i="8"/>
  <c r="K30" i="8"/>
  <c r="K29" i="8"/>
  <c r="K28" i="8"/>
  <c r="K27" i="8"/>
  <c r="K26" i="8"/>
  <c r="K25" i="8"/>
  <c r="K24" i="8"/>
  <c r="K23" i="8"/>
  <c r="K33" i="8" s="1"/>
  <c r="K22" i="8"/>
  <c r="K19" i="8"/>
  <c r="K18" i="8"/>
  <c r="J17" i="8"/>
  <c r="I17" i="8"/>
  <c r="H17" i="8"/>
  <c r="G17" i="8"/>
  <c r="F17" i="8"/>
  <c r="E17" i="8"/>
  <c r="D17" i="8"/>
  <c r="C17" i="8"/>
  <c r="K16" i="8"/>
  <c r="K15" i="8"/>
  <c r="K14" i="8"/>
  <c r="K13" i="8"/>
  <c r="K12" i="8"/>
  <c r="K11" i="8"/>
  <c r="K10" i="8"/>
  <c r="K9" i="8"/>
  <c r="K8" i="8"/>
  <c r="K7" i="8"/>
  <c r="K6" i="8"/>
  <c r="K17" i="8" s="1"/>
  <c r="K278" i="8" l="1"/>
  <c r="K289" i="8" s="1"/>
  <c r="I4" i="7" l="1"/>
  <c r="I3" i="7"/>
  <c r="J254" i="4" l="1"/>
  <c r="I254" i="4"/>
  <c r="H254" i="4"/>
  <c r="G254" i="4"/>
  <c r="F254" i="4"/>
  <c r="E254" i="4"/>
  <c r="D254" i="4"/>
  <c r="C254" i="4"/>
  <c r="K254" i="4" s="1"/>
  <c r="J253" i="4"/>
  <c r="I253" i="4"/>
  <c r="H253" i="4"/>
  <c r="G253" i="4"/>
  <c r="F253" i="4"/>
  <c r="E253" i="4"/>
  <c r="D253" i="4"/>
  <c r="C253" i="4"/>
  <c r="K253" i="4" s="1"/>
  <c r="J252" i="4"/>
  <c r="I252" i="4"/>
  <c r="H252" i="4"/>
  <c r="G252" i="4"/>
  <c r="F252" i="4"/>
  <c r="E252" i="4"/>
  <c r="D252" i="4"/>
  <c r="C252" i="4"/>
  <c r="K252" i="4" s="1"/>
  <c r="J251" i="4"/>
  <c r="I251" i="4"/>
  <c r="H251" i="4"/>
  <c r="G251" i="4"/>
  <c r="F251" i="4"/>
  <c r="E251" i="4"/>
  <c r="D251" i="4"/>
  <c r="C251" i="4"/>
  <c r="K251" i="4" s="1"/>
  <c r="J250" i="4"/>
  <c r="I250" i="4"/>
  <c r="H250" i="4"/>
  <c r="G250" i="4"/>
  <c r="F250" i="4"/>
  <c r="E250" i="4"/>
  <c r="D250" i="4"/>
  <c r="C250" i="4"/>
  <c r="K250" i="4" s="1"/>
  <c r="J249" i="4"/>
  <c r="I249" i="4"/>
  <c r="H249" i="4"/>
  <c r="G249" i="4"/>
  <c r="F249" i="4"/>
  <c r="E249" i="4"/>
  <c r="D249" i="4"/>
  <c r="C249" i="4"/>
  <c r="K249" i="4" s="1"/>
  <c r="J248" i="4"/>
  <c r="I248" i="4"/>
  <c r="H248" i="4"/>
  <c r="G248" i="4"/>
  <c r="F248" i="4"/>
  <c r="E248" i="4"/>
  <c r="D248" i="4"/>
  <c r="C248" i="4"/>
  <c r="K248" i="4" s="1"/>
  <c r="J247" i="4"/>
  <c r="I247" i="4"/>
  <c r="H247" i="4"/>
  <c r="H255" i="4" s="1"/>
  <c r="G247" i="4"/>
  <c r="F247" i="4"/>
  <c r="E247" i="4"/>
  <c r="D247" i="4"/>
  <c r="C247" i="4"/>
  <c r="K247" i="4" s="1"/>
  <c r="J246" i="4"/>
  <c r="I246" i="4"/>
  <c r="H246" i="4"/>
  <c r="G246" i="4"/>
  <c r="F246" i="4"/>
  <c r="E246" i="4"/>
  <c r="K246" i="4" s="1"/>
  <c r="D246" i="4"/>
  <c r="C246" i="4"/>
  <c r="J245" i="4"/>
  <c r="J255" i="4" s="1"/>
  <c r="I245" i="4"/>
  <c r="H245" i="4"/>
  <c r="G245" i="4"/>
  <c r="F245" i="4"/>
  <c r="E245" i="4"/>
  <c r="D245" i="4"/>
  <c r="D255" i="4" s="1"/>
  <c r="C245" i="4"/>
  <c r="K245" i="4" s="1"/>
  <c r="J244" i="4"/>
  <c r="I244" i="4"/>
  <c r="I255" i="4" s="1"/>
  <c r="H244" i="4"/>
  <c r="G244" i="4"/>
  <c r="G255" i="4" s="1"/>
  <c r="F244" i="4"/>
  <c r="F255" i="4" s="1"/>
  <c r="E244" i="4"/>
  <c r="E255" i="4" s="1"/>
  <c r="D244" i="4"/>
  <c r="C244" i="4"/>
  <c r="C255" i="4" s="1"/>
  <c r="J241" i="4"/>
  <c r="I241" i="4"/>
  <c r="H241" i="4"/>
  <c r="G241" i="4"/>
  <c r="F241" i="4"/>
  <c r="E241" i="4"/>
  <c r="D241" i="4"/>
  <c r="C241" i="4"/>
  <c r="K240" i="4"/>
  <c r="K239" i="4"/>
  <c r="K238" i="4"/>
  <c r="K237" i="4"/>
  <c r="K236" i="4"/>
  <c r="K235" i="4"/>
  <c r="K234" i="4"/>
  <c r="K233" i="4"/>
  <c r="K232" i="4"/>
  <c r="K231" i="4"/>
  <c r="K230" i="4"/>
  <c r="K241" i="4" s="1"/>
  <c r="J227" i="4"/>
  <c r="I227" i="4"/>
  <c r="H227" i="4"/>
  <c r="G227" i="4"/>
  <c r="F227" i="4"/>
  <c r="E227" i="4"/>
  <c r="D227" i="4"/>
  <c r="C227" i="4"/>
  <c r="K226" i="4"/>
  <c r="K225" i="4"/>
  <c r="K224" i="4"/>
  <c r="K223" i="4"/>
  <c r="K222" i="4"/>
  <c r="K221" i="4"/>
  <c r="K220" i="4"/>
  <c r="K219" i="4"/>
  <c r="K218" i="4"/>
  <c r="K217" i="4"/>
  <c r="K216" i="4"/>
  <c r="K227" i="4" s="1"/>
  <c r="J213" i="4"/>
  <c r="I213" i="4"/>
  <c r="H213" i="4"/>
  <c r="G213" i="4"/>
  <c r="F213" i="4"/>
  <c r="E213" i="4"/>
  <c r="D213" i="4"/>
  <c r="C213" i="4"/>
  <c r="K212" i="4"/>
  <c r="K211" i="4"/>
  <c r="K210" i="4"/>
  <c r="K209" i="4"/>
  <c r="K208" i="4"/>
  <c r="K207" i="4"/>
  <c r="K206" i="4"/>
  <c r="K205" i="4"/>
  <c r="K204" i="4"/>
  <c r="K203" i="4"/>
  <c r="K202" i="4"/>
  <c r="K213" i="4" s="1"/>
  <c r="J199" i="4"/>
  <c r="I199" i="4"/>
  <c r="H199" i="4"/>
  <c r="G199" i="4"/>
  <c r="F199" i="4"/>
  <c r="E199" i="4"/>
  <c r="D199" i="4"/>
  <c r="C199" i="4"/>
  <c r="K198" i="4"/>
  <c r="K197" i="4"/>
  <c r="K196" i="4"/>
  <c r="K195" i="4"/>
  <c r="K194" i="4"/>
  <c r="K193" i="4"/>
  <c r="K192" i="4"/>
  <c r="K191" i="4"/>
  <c r="K190" i="4"/>
  <c r="K189" i="4"/>
  <c r="K188" i="4"/>
  <c r="K199" i="4" s="1"/>
  <c r="J185" i="4"/>
  <c r="I185" i="4"/>
  <c r="H185" i="4"/>
  <c r="G185" i="4"/>
  <c r="F185" i="4"/>
  <c r="E185" i="4"/>
  <c r="D185" i="4"/>
  <c r="C185" i="4"/>
  <c r="K184" i="4"/>
  <c r="K183" i="4"/>
  <c r="K182" i="4"/>
  <c r="K181" i="4"/>
  <c r="K180" i="4"/>
  <c r="K179" i="4"/>
  <c r="K178" i="4"/>
  <c r="K177" i="4"/>
  <c r="K176" i="4"/>
  <c r="K175" i="4"/>
  <c r="K174" i="4"/>
  <c r="K185" i="4" s="1"/>
  <c r="J171" i="4"/>
  <c r="I171" i="4"/>
  <c r="H171" i="4"/>
  <c r="G171" i="4"/>
  <c r="F171" i="4"/>
  <c r="E171" i="4"/>
  <c r="D171" i="4"/>
  <c r="C171" i="4"/>
  <c r="K170" i="4"/>
  <c r="K169" i="4"/>
  <c r="K168" i="4"/>
  <c r="K167" i="4"/>
  <c r="K166" i="4"/>
  <c r="K165" i="4"/>
  <c r="K164" i="4"/>
  <c r="K163" i="4"/>
  <c r="K162" i="4"/>
  <c r="K161" i="4"/>
  <c r="K160" i="4"/>
  <c r="K171" i="4" s="1"/>
  <c r="J157" i="4"/>
  <c r="I157" i="4"/>
  <c r="H157" i="4"/>
  <c r="G157" i="4"/>
  <c r="F157" i="4"/>
  <c r="E157" i="4"/>
  <c r="D157" i="4"/>
  <c r="C157" i="4"/>
  <c r="K156" i="4"/>
  <c r="K155" i="4"/>
  <c r="K154" i="4"/>
  <c r="K153" i="4"/>
  <c r="K152" i="4"/>
  <c r="K151" i="4"/>
  <c r="K150" i="4"/>
  <c r="K149" i="4"/>
  <c r="K148" i="4"/>
  <c r="K147" i="4"/>
  <c r="K146" i="4"/>
  <c r="K157" i="4" s="1"/>
  <c r="J143" i="4"/>
  <c r="I143" i="4"/>
  <c r="H143" i="4"/>
  <c r="G143" i="4"/>
  <c r="F143" i="4"/>
  <c r="E143" i="4"/>
  <c r="D143" i="4"/>
  <c r="C143" i="4"/>
  <c r="K142" i="4"/>
  <c r="K141" i="4"/>
  <c r="K140" i="4"/>
  <c r="K139" i="4"/>
  <c r="K138" i="4"/>
  <c r="K137" i="4"/>
  <c r="K136" i="4"/>
  <c r="K135" i="4"/>
  <c r="K134" i="4"/>
  <c r="K133" i="4"/>
  <c r="K132" i="4"/>
  <c r="K143" i="4" s="1"/>
  <c r="J129" i="4"/>
  <c r="I129" i="4"/>
  <c r="H129" i="4"/>
  <c r="G129" i="4"/>
  <c r="F129" i="4"/>
  <c r="E129" i="4"/>
  <c r="D129" i="4"/>
  <c r="C129" i="4"/>
  <c r="K128" i="4"/>
  <c r="K127" i="4"/>
  <c r="K126" i="4"/>
  <c r="K125" i="4"/>
  <c r="K124" i="4"/>
  <c r="K123" i="4"/>
  <c r="K122" i="4"/>
  <c r="K121" i="4"/>
  <c r="K120" i="4"/>
  <c r="K119" i="4"/>
  <c r="K118" i="4"/>
  <c r="K129" i="4" s="1"/>
  <c r="J115" i="4"/>
  <c r="I115" i="4"/>
  <c r="H115" i="4"/>
  <c r="G115" i="4"/>
  <c r="F115" i="4"/>
  <c r="E115" i="4"/>
  <c r="D115" i="4"/>
  <c r="C115" i="4"/>
  <c r="K114" i="4"/>
  <c r="K113" i="4"/>
  <c r="K112" i="4"/>
  <c r="K111" i="4"/>
  <c r="K110" i="4"/>
  <c r="K109" i="4"/>
  <c r="K108" i="4"/>
  <c r="K107" i="4"/>
  <c r="K106" i="4"/>
  <c r="K105" i="4"/>
  <c r="K104" i="4"/>
  <c r="K115" i="4" s="1"/>
  <c r="J101" i="4"/>
  <c r="I101" i="4"/>
  <c r="H101" i="4"/>
  <c r="G101" i="4"/>
  <c r="F101" i="4"/>
  <c r="E101" i="4"/>
  <c r="D101" i="4"/>
  <c r="C101" i="4"/>
  <c r="K100" i="4"/>
  <c r="K99" i="4"/>
  <c r="K98" i="4"/>
  <c r="K97" i="4"/>
  <c r="K96" i="4"/>
  <c r="K95" i="4"/>
  <c r="K94" i="4"/>
  <c r="K93" i="4"/>
  <c r="K92" i="4"/>
  <c r="K91" i="4"/>
  <c r="K90" i="4"/>
  <c r="K101" i="4" s="1"/>
  <c r="J87" i="4"/>
  <c r="I87" i="4"/>
  <c r="H87" i="4"/>
  <c r="G87" i="4"/>
  <c r="F87" i="4"/>
  <c r="E87" i="4"/>
  <c r="D87" i="4"/>
  <c r="C87" i="4"/>
  <c r="K86" i="4"/>
  <c r="K85" i="4"/>
  <c r="K84" i="4"/>
  <c r="K83" i="4"/>
  <c r="K82" i="4"/>
  <c r="K81" i="4"/>
  <c r="K80" i="4"/>
  <c r="K79" i="4"/>
  <c r="K78" i="4"/>
  <c r="K77" i="4"/>
  <c r="K76" i="4"/>
  <c r="K87" i="4" s="1"/>
  <c r="J73" i="4"/>
  <c r="I73" i="4"/>
  <c r="H73" i="4"/>
  <c r="G73" i="4"/>
  <c r="F73" i="4"/>
  <c r="E73" i="4"/>
  <c r="D73" i="4"/>
  <c r="C73" i="4"/>
  <c r="K72" i="4"/>
  <c r="K71" i="4"/>
  <c r="K70" i="4"/>
  <c r="K69" i="4"/>
  <c r="K68" i="4"/>
  <c r="K67" i="4"/>
  <c r="K66" i="4"/>
  <c r="K65" i="4"/>
  <c r="K64" i="4"/>
  <c r="K63" i="4"/>
  <c r="K62" i="4"/>
  <c r="K73" i="4" s="1"/>
  <c r="J59" i="4"/>
  <c r="I59" i="4"/>
  <c r="H59" i="4"/>
  <c r="G59" i="4"/>
  <c r="F59" i="4"/>
  <c r="E59" i="4"/>
  <c r="D59" i="4"/>
  <c r="C59" i="4"/>
  <c r="K58" i="4"/>
  <c r="K57" i="4"/>
  <c r="K56" i="4"/>
  <c r="K55" i="4"/>
  <c r="K54" i="4"/>
  <c r="K53" i="4"/>
  <c r="K52" i="4"/>
  <c r="K51" i="4"/>
  <c r="K50" i="4"/>
  <c r="K49" i="4"/>
  <c r="K48" i="4"/>
  <c r="K59" i="4" s="1"/>
  <c r="J45" i="4"/>
  <c r="I45" i="4"/>
  <c r="H45" i="4"/>
  <c r="G45" i="4"/>
  <c r="F45" i="4"/>
  <c r="E45" i="4"/>
  <c r="D45" i="4"/>
  <c r="C45" i="4"/>
  <c r="K44" i="4"/>
  <c r="K43" i="4"/>
  <c r="K42" i="4"/>
  <c r="K41" i="4"/>
  <c r="K40" i="4"/>
  <c r="K39" i="4"/>
  <c r="K38" i="4"/>
  <c r="K37" i="4"/>
  <c r="K36" i="4"/>
  <c r="K35" i="4"/>
  <c r="K34" i="4"/>
  <c r="K45" i="4" s="1"/>
  <c r="J31" i="4"/>
  <c r="I31" i="4"/>
  <c r="H31" i="4"/>
  <c r="G31" i="4"/>
  <c r="F31" i="4"/>
  <c r="E31" i="4"/>
  <c r="D31" i="4"/>
  <c r="C31" i="4"/>
  <c r="K30" i="4"/>
  <c r="K29" i="4"/>
  <c r="K28" i="4"/>
  <c r="K27" i="4"/>
  <c r="K26" i="4"/>
  <c r="K25" i="4"/>
  <c r="K24" i="4"/>
  <c r="K23" i="4"/>
  <c r="K22" i="4"/>
  <c r="K21" i="4"/>
  <c r="K20" i="4"/>
  <c r="K31" i="4" s="1"/>
  <c r="J17" i="4"/>
  <c r="I17" i="4"/>
  <c r="H17" i="4"/>
  <c r="G17" i="4"/>
  <c r="F17" i="4"/>
  <c r="E17" i="4"/>
  <c r="D17" i="4"/>
  <c r="C17" i="4"/>
  <c r="K16" i="4"/>
  <c r="K15" i="4"/>
  <c r="K14" i="4"/>
  <c r="K13" i="4"/>
  <c r="K12" i="4"/>
  <c r="K11" i="4"/>
  <c r="K10" i="4"/>
  <c r="K9" i="4"/>
  <c r="K8" i="4"/>
  <c r="K7" i="4"/>
  <c r="K6" i="4"/>
  <c r="K17" i="4" s="1"/>
  <c r="K244" i="4" l="1"/>
  <c r="K255" i="4" s="1"/>
  <c r="J254" i="3" l="1"/>
  <c r="I254" i="3"/>
  <c r="H254" i="3"/>
  <c r="G254" i="3"/>
  <c r="F254" i="3"/>
  <c r="E254" i="3"/>
  <c r="D254" i="3"/>
  <c r="C254" i="3"/>
  <c r="K254" i="3" s="1"/>
  <c r="J253" i="3"/>
  <c r="I253" i="3"/>
  <c r="H253" i="3"/>
  <c r="G253" i="3"/>
  <c r="F253" i="3"/>
  <c r="E253" i="3"/>
  <c r="D253" i="3"/>
  <c r="C253" i="3"/>
  <c r="K253" i="3" s="1"/>
  <c r="J252" i="3"/>
  <c r="I252" i="3"/>
  <c r="H252" i="3"/>
  <c r="G252" i="3"/>
  <c r="F252" i="3"/>
  <c r="E252" i="3"/>
  <c r="D252" i="3"/>
  <c r="C252" i="3"/>
  <c r="K252" i="3" s="1"/>
  <c r="J251" i="3"/>
  <c r="I251" i="3"/>
  <c r="H251" i="3"/>
  <c r="G251" i="3"/>
  <c r="F251" i="3"/>
  <c r="E251" i="3"/>
  <c r="D251" i="3"/>
  <c r="C251" i="3"/>
  <c r="K251" i="3" s="1"/>
  <c r="J250" i="3"/>
  <c r="I250" i="3"/>
  <c r="H250" i="3"/>
  <c r="G250" i="3"/>
  <c r="F250" i="3"/>
  <c r="E250" i="3"/>
  <c r="D250" i="3"/>
  <c r="C250" i="3"/>
  <c r="K250" i="3" s="1"/>
  <c r="J249" i="3"/>
  <c r="I249" i="3"/>
  <c r="H249" i="3"/>
  <c r="G249" i="3"/>
  <c r="F249" i="3"/>
  <c r="E249" i="3"/>
  <c r="D249" i="3"/>
  <c r="C249" i="3"/>
  <c r="K249" i="3" s="1"/>
  <c r="J248" i="3"/>
  <c r="I248" i="3"/>
  <c r="H248" i="3"/>
  <c r="G248" i="3"/>
  <c r="F248" i="3"/>
  <c r="E248" i="3"/>
  <c r="D248" i="3"/>
  <c r="C248" i="3"/>
  <c r="K248" i="3" s="1"/>
  <c r="J247" i="3"/>
  <c r="I247" i="3"/>
  <c r="H247" i="3"/>
  <c r="G247" i="3"/>
  <c r="F247" i="3"/>
  <c r="E247" i="3"/>
  <c r="D247" i="3"/>
  <c r="C247" i="3"/>
  <c r="C255" i="3" s="1"/>
  <c r="J246" i="3"/>
  <c r="I246" i="3"/>
  <c r="H246" i="3"/>
  <c r="G246" i="3"/>
  <c r="F246" i="3"/>
  <c r="E246" i="3"/>
  <c r="D246" i="3"/>
  <c r="C246" i="3"/>
  <c r="K246" i="3" s="1"/>
  <c r="J245" i="3"/>
  <c r="I245" i="3"/>
  <c r="H245" i="3"/>
  <c r="G245" i="3"/>
  <c r="F245" i="3"/>
  <c r="E245" i="3"/>
  <c r="D245" i="3"/>
  <c r="C245" i="3"/>
  <c r="K245" i="3" s="1"/>
  <c r="J244" i="3"/>
  <c r="J255" i="3" s="1"/>
  <c r="I244" i="3"/>
  <c r="I255" i="3" s="1"/>
  <c r="H244" i="3"/>
  <c r="H255" i="3" s="1"/>
  <c r="G244" i="3"/>
  <c r="G255" i="3" s="1"/>
  <c r="F244" i="3"/>
  <c r="F255" i="3" s="1"/>
  <c r="E244" i="3"/>
  <c r="E255" i="3" s="1"/>
  <c r="D244" i="3"/>
  <c r="D255" i="3" s="1"/>
  <c r="C244" i="3"/>
  <c r="K244" i="3" s="1"/>
  <c r="J241" i="3"/>
  <c r="I241" i="3"/>
  <c r="H241" i="3"/>
  <c r="G241" i="3"/>
  <c r="F241" i="3"/>
  <c r="E241" i="3"/>
  <c r="D241" i="3"/>
  <c r="C241" i="3"/>
  <c r="K240" i="3"/>
  <c r="K239" i="3"/>
  <c r="K238" i="3"/>
  <c r="K237" i="3"/>
  <c r="K236" i="3"/>
  <c r="K235" i="3"/>
  <c r="K234" i="3"/>
  <c r="K233" i="3"/>
  <c r="K232" i="3"/>
  <c r="K231" i="3"/>
  <c r="K230" i="3"/>
  <c r="K241" i="3" s="1"/>
  <c r="J227" i="3"/>
  <c r="I227" i="3"/>
  <c r="H227" i="3"/>
  <c r="G227" i="3"/>
  <c r="F227" i="3"/>
  <c r="E227" i="3"/>
  <c r="D227" i="3"/>
  <c r="C227" i="3"/>
  <c r="K226" i="3"/>
  <c r="K225" i="3"/>
  <c r="K224" i="3"/>
  <c r="K223" i="3"/>
  <c r="K222" i="3"/>
  <c r="K221" i="3"/>
  <c r="K220" i="3"/>
  <c r="K219" i="3"/>
  <c r="K227" i="3" s="1"/>
  <c r="K218" i="3"/>
  <c r="K217" i="3"/>
  <c r="K216" i="3"/>
  <c r="J213" i="3"/>
  <c r="I213" i="3"/>
  <c r="H213" i="3"/>
  <c r="G213" i="3"/>
  <c r="F213" i="3"/>
  <c r="E213" i="3"/>
  <c r="D213" i="3"/>
  <c r="C213" i="3"/>
  <c r="K212" i="3"/>
  <c r="K211" i="3"/>
  <c r="K210" i="3"/>
  <c r="K209" i="3"/>
  <c r="K208" i="3"/>
  <c r="K207" i="3"/>
  <c r="K206" i="3"/>
  <c r="K205" i="3"/>
  <c r="K204" i="3"/>
  <c r="K203" i="3"/>
  <c r="K202" i="3"/>
  <c r="K213" i="3" s="1"/>
  <c r="J199" i="3"/>
  <c r="I199" i="3"/>
  <c r="H199" i="3"/>
  <c r="G199" i="3"/>
  <c r="F199" i="3"/>
  <c r="E199" i="3"/>
  <c r="D199" i="3"/>
  <c r="C199" i="3"/>
  <c r="K198" i="3"/>
  <c r="K197" i="3"/>
  <c r="K196" i="3"/>
  <c r="K195" i="3"/>
  <c r="K194" i="3"/>
  <c r="K193" i="3"/>
  <c r="K192" i="3"/>
  <c r="K191" i="3"/>
  <c r="K199" i="3" s="1"/>
  <c r="K190" i="3"/>
  <c r="K189" i="3"/>
  <c r="K188" i="3"/>
  <c r="J185" i="3"/>
  <c r="I185" i="3"/>
  <c r="H185" i="3"/>
  <c r="G185" i="3"/>
  <c r="F185" i="3"/>
  <c r="E185" i="3"/>
  <c r="D185" i="3"/>
  <c r="C185" i="3"/>
  <c r="K184" i="3"/>
  <c r="K183" i="3"/>
  <c r="K182" i="3"/>
  <c r="K181" i="3"/>
  <c r="K180" i="3"/>
  <c r="K179" i="3"/>
  <c r="K178" i="3"/>
  <c r="K177" i="3"/>
  <c r="K176" i="3"/>
  <c r="K175" i="3"/>
  <c r="K174" i="3"/>
  <c r="K185" i="3" s="1"/>
  <c r="J171" i="3"/>
  <c r="I171" i="3"/>
  <c r="H171" i="3"/>
  <c r="G171" i="3"/>
  <c r="F171" i="3"/>
  <c r="E171" i="3"/>
  <c r="D171" i="3"/>
  <c r="C171" i="3"/>
  <c r="K170" i="3"/>
  <c r="K169" i="3"/>
  <c r="K168" i="3"/>
  <c r="K167" i="3"/>
  <c r="K166" i="3"/>
  <c r="K165" i="3"/>
  <c r="K164" i="3"/>
  <c r="K163" i="3"/>
  <c r="K171" i="3" s="1"/>
  <c r="K162" i="3"/>
  <c r="K161" i="3"/>
  <c r="K160" i="3"/>
  <c r="J157" i="3"/>
  <c r="I157" i="3"/>
  <c r="H157" i="3"/>
  <c r="G157" i="3"/>
  <c r="F157" i="3"/>
  <c r="E157" i="3"/>
  <c r="D157" i="3"/>
  <c r="C157" i="3"/>
  <c r="K156" i="3"/>
  <c r="K155" i="3"/>
  <c r="K154" i="3"/>
  <c r="K153" i="3"/>
  <c r="K152" i="3"/>
  <c r="K151" i="3"/>
  <c r="K150" i="3"/>
  <c r="K149" i="3"/>
  <c r="K148" i="3"/>
  <c r="K147" i="3"/>
  <c r="K146" i="3"/>
  <c r="K157" i="3" s="1"/>
  <c r="J143" i="3"/>
  <c r="I143" i="3"/>
  <c r="H143" i="3"/>
  <c r="G143" i="3"/>
  <c r="F143" i="3"/>
  <c r="E143" i="3"/>
  <c r="D143" i="3"/>
  <c r="C143" i="3"/>
  <c r="K142" i="3"/>
  <c r="K141" i="3"/>
  <c r="K140" i="3"/>
  <c r="K139" i="3"/>
  <c r="K138" i="3"/>
  <c r="K137" i="3"/>
  <c r="K136" i="3"/>
  <c r="K135" i="3"/>
  <c r="K143" i="3" s="1"/>
  <c r="K134" i="3"/>
  <c r="K133" i="3"/>
  <c r="K132" i="3"/>
  <c r="J129" i="3"/>
  <c r="I129" i="3"/>
  <c r="H129" i="3"/>
  <c r="G129" i="3"/>
  <c r="F129" i="3"/>
  <c r="E129" i="3"/>
  <c r="D129" i="3"/>
  <c r="C129" i="3"/>
  <c r="K128" i="3"/>
  <c r="K127" i="3"/>
  <c r="K126" i="3"/>
  <c r="K125" i="3"/>
  <c r="K124" i="3"/>
  <c r="K123" i="3"/>
  <c r="K122" i="3"/>
  <c r="K121" i="3"/>
  <c r="K120" i="3"/>
  <c r="K119" i="3"/>
  <c r="K118" i="3"/>
  <c r="K129" i="3" s="1"/>
  <c r="J115" i="3"/>
  <c r="I115" i="3"/>
  <c r="H115" i="3"/>
  <c r="G115" i="3"/>
  <c r="F115" i="3"/>
  <c r="E115" i="3"/>
  <c r="D115" i="3"/>
  <c r="C115" i="3"/>
  <c r="K114" i="3"/>
  <c r="K113" i="3"/>
  <c r="K112" i="3"/>
  <c r="K111" i="3"/>
  <c r="K110" i="3"/>
  <c r="K109" i="3"/>
  <c r="K108" i="3"/>
  <c r="K107" i="3"/>
  <c r="K115" i="3" s="1"/>
  <c r="K106" i="3"/>
  <c r="K105" i="3"/>
  <c r="K104" i="3"/>
  <c r="J101" i="3"/>
  <c r="I101" i="3"/>
  <c r="H101" i="3"/>
  <c r="G101" i="3"/>
  <c r="F101" i="3"/>
  <c r="E101" i="3"/>
  <c r="D101" i="3"/>
  <c r="C101" i="3"/>
  <c r="K100" i="3"/>
  <c r="K99" i="3"/>
  <c r="K98" i="3"/>
  <c r="K97" i="3"/>
  <c r="K96" i="3"/>
  <c r="K95" i="3"/>
  <c r="K94" i="3"/>
  <c r="K93" i="3"/>
  <c r="K92" i="3"/>
  <c r="K91" i="3"/>
  <c r="K90" i="3"/>
  <c r="K101" i="3" s="1"/>
  <c r="J87" i="3"/>
  <c r="I87" i="3"/>
  <c r="H87" i="3"/>
  <c r="G87" i="3"/>
  <c r="F87" i="3"/>
  <c r="E87" i="3"/>
  <c r="D87" i="3"/>
  <c r="C87" i="3"/>
  <c r="K86" i="3"/>
  <c r="K85" i="3"/>
  <c r="K84" i="3"/>
  <c r="K83" i="3"/>
  <c r="K82" i="3"/>
  <c r="K81" i="3"/>
  <c r="K80" i="3"/>
  <c r="K79" i="3"/>
  <c r="K87" i="3" s="1"/>
  <c r="K78" i="3"/>
  <c r="K77" i="3"/>
  <c r="K76" i="3"/>
  <c r="J73" i="3"/>
  <c r="I73" i="3"/>
  <c r="H73" i="3"/>
  <c r="G73" i="3"/>
  <c r="F73" i="3"/>
  <c r="E73" i="3"/>
  <c r="D73" i="3"/>
  <c r="C73" i="3"/>
  <c r="K72" i="3"/>
  <c r="K71" i="3"/>
  <c r="K70" i="3"/>
  <c r="K69" i="3"/>
  <c r="K68" i="3"/>
  <c r="K67" i="3"/>
  <c r="K66" i="3"/>
  <c r="K65" i="3"/>
  <c r="K64" i="3"/>
  <c r="K63" i="3"/>
  <c r="K62" i="3"/>
  <c r="K73" i="3" s="1"/>
  <c r="J59" i="3"/>
  <c r="I59" i="3"/>
  <c r="H59" i="3"/>
  <c r="G59" i="3"/>
  <c r="F59" i="3"/>
  <c r="E59" i="3"/>
  <c r="D59" i="3"/>
  <c r="C59" i="3"/>
  <c r="K58" i="3"/>
  <c r="K57" i="3"/>
  <c r="K56" i="3"/>
  <c r="K55" i="3"/>
  <c r="K54" i="3"/>
  <c r="K53" i="3"/>
  <c r="K52" i="3"/>
  <c r="K51" i="3"/>
  <c r="K59" i="3" s="1"/>
  <c r="K50" i="3"/>
  <c r="K49" i="3"/>
  <c r="K48" i="3"/>
  <c r="J45" i="3"/>
  <c r="I45" i="3"/>
  <c r="H45" i="3"/>
  <c r="G45" i="3"/>
  <c r="F45" i="3"/>
  <c r="E45" i="3"/>
  <c r="D45" i="3"/>
  <c r="C45" i="3"/>
  <c r="K44" i="3"/>
  <c r="K43" i="3"/>
  <c r="K42" i="3"/>
  <c r="K41" i="3"/>
  <c r="K40" i="3"/>
  <c r="K39" i="3"/>
  <c r="K38" i="3"/>
  <c r="K37" i="3"/>
  <c r="K36" i="3"/>
  <c r="K35" i="3"/>
  <c r="K34" i="3"/>
  <c r="K45" i="3" s="1"/>
  <c r="J31" i="3"/>
  <c r="I31" i="3"/>
  <c r="H31" i="3"/>
  <c r="G31" i="3"/>
  <c r="F31" i="3"/>
  <c r="E31" i="3"/>
  <c r="D31" i="3"/>
  <c r="C31" i="3"/>
  <c r="K30" i="3"/>
  <c r="K29" i="3"/>
  <c r="K28" i="3"/>
  <c r="K27" i="3"/>
  <c r="K26" i="3"/>
  <c r="K25" i="3"/>
  <c r="K24" i="3"/>
  <c r="K23" i="3"/>
  <c r="K31" i="3" s="1"/>
  <c r="K22" i="3"/>
  <c r="K21" i="3"/>
  <c r="K20" i="3"/>
  <c r="J17" i="3"/>
  <c r="I17" i="3"/>
  <c r="H17" i="3"/>
  <c r="G17" i="3"/>
  <c r="F17" i="3"/>
  <c r="E17" i="3"/>
  <c r="D17" i="3"/>
  <c r="C17" i="3"/>
  <c r="K16" i="3"/>
  <c r="K15" i="3"/>
  <c r="K14" i="3"/>
  <c r="K13" i="3"/>
  <c r="K12" i="3"/>
  <c r="K11" i="3"/>
  <c r="K10" i="3"/>
  <c r="K9" i="3"/>
  <c r="K8" i="3"/>
  <c r="K7" i="3"/>
  <c r="K6" i="3"/>
  <c r="K17" i="3" s="1"/>
  <c r="K247" i="3" l="1"/>
  <c r="K255" i="3" s="1"/>
</calcChain>
</file>

<file path=xl/comments1.xml><?xml version="1.0" encoding="utf-8"?>
<comments xmlns="http://schemas.openxmlformats.org/spreadsheetml/2006/main">
  <authors>
    <author>Autor</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<sst xmlns="http://schemas.openxmlformats.org/spreadsheetml/2006/main" count="8367" uniqueCount="2082">
  <si>
    <t>Název tabulky</t>
  </si>
  <si>
    <t>Poznámka</t>
  </si>
  <si>
    <t>2.1</t>
  </si>
  <si>
    <t>Počet studijních programů a oborů podle skupin kmenových oborů (údaje platné k 31. 12. 2019)</t>
  </si>
  <si>
    <t>2.2</t>
  </si>
  <si>
    <t>Studijní programy v cizím jazyce (počty)</t>
  </si>
  <si>
    <t>2.3</t>
  </si>
  <si>
    <t>Společné studijní programy "Joint/Double/Multiple Degree"</t>
  </si>
  <si>
    <t>2.4</t>
  </si>
  <si>
    <t>Akreditované studijní programy uskutečňované společně s jinou vysokou školou nebo s veřejnou výzkumnou institucí se sídlem v ČR</t>
  </si>
  <si>
    <t>2.5</t>
  </si>
  <si>
    <t>Akreditované studijní programy uskutečňované společně s vyšší odbornou školou</t>
  </si>
  <si>
    <t>2.6</t>
  </si>
  <si>
    <t>Počet kurzů celoživotního vzdělávání podle skupin kmenových oborů</t>
  </si>
  <si>
    <t>2.7</t>
  </si>
  <si>
    <t>Počet účastníků kurzů celoživotního vzdělávání podle skupin kmenových oborů</t>
  </si>
  <si>
    <t>2.8</t>
  </si>
  <si>
    <t>3.1</t>
  </si>
  <si>
    <t>Studenti v akreditovaných studijních programech (počty studií) (k 31. 12. 2019)</t>
  </si>
  <si>
    <t>3.2</t>
  </si>
  <si>
    <t>Celkový počet studentů - samoplátců podle skupin kmenových oborů</t>
  </si>
  <si>
    <t>3.3</t>
  </si>
  <si>
    <t>Studijní neúspěšnost 1. ročníku studia (v %) - data a metodika MŠMT</t>
  </si>
  <si>
    <t>3.4</t>
  </si>
  <si>
    <t>Stipendia studentům podle účelu stipendia (počty fyzických osob)</t>
  </si>
  <si>
    <t>3.5</t>
  </si>
  <si>
    <t>Počet studentů podle studijních programů (k 31. 10. 2019)</t>
  </si>
  <si>
    <t>4.1</t>
  </si>
  <si>
    <t>Celkový počet absolventů</t>
  </si>
  <si>
    <t>5.1</t>
  </si>
  <si>
    <t>Počet uchazečů, podaných přihlášek, počet přijatých, počet zapsaných</t>
  </si>
  <si>
    <t>6.1</t>
  </si>
  <si>
    <t>Přehled o kvalifikační struktuře pracovníků dle fakult - přepočtený počet</t>
  </si>
  <si>
    <t>6.2</t>
  </si>
  <si>
    <t>Věková struktura akademických a vědeckých pracovníků (počty fyzických osob)</t>
  </si>
  <si>
    <t>6.3</t>
  </si>
  <si>
    <t>Přehled o úvazcích pracovníků (jde o akademické a vědecké, bez ostatních)</t>
  </si>
  <si>
    <t>6.4</t>
  </si>
  <si>
    <t>Vedoucí pracovníci</t>
  </si>
  <si>
    <t>6.5</t>
  </si>
  <si>
    <t>Počet akademických pracovníků s cizím státním občanstvím dle fakult</t>
  </si>
  <si>
    <t>6.6</t>
  </si>
  <si>
    <t>Počty a průměrný věk nově habilitovaných a jmenovaných podle fakult</t>
  </si>
  <si>
    <t>7.1</t>
  </si>
  <si>
    <t>Zapojení do programů mezinárodní spolupráce (bez ohledu na zdroj financování)</t>
  </si>
  <si>
    <t>7.2</t>
  </si>
  <si>
    <t>Mobilita studentů, akademických a ostatních pracovníků podle zemí (bez ohledu na zdroj financování)</t>
  </si>
  <si>
    <t>7.3</t>
  </si>
  <si>
    <t>Mobilita absolventů (podíly absolvovaných studií)</t>
  </si>
  <si>
    <t>7.4</t>
  </si>
  <si>
    <t>Mobilita akademických a vědeckých pracovníků</t>
  </si>
  <si>
    <t>8.1</t>
  </si>
  <si>
    <t>Vědecké konference</t>
  </si>
  <si>
    <t>8.2</t>
  </si>
  <si>
    <t>Odborníci z aplikační sféry podílející se na výuce a na praxi v akreditovaných studijních programech</t>
  </si>
  <si>
    <t>8.3</t>
  </si>
  <si>
    <t>Počet studijních oborů s povinnou odbornou praxí delší než 1 měsíc</t>
  </si>
  <si>
    <t>8.4</t>
  </si>
  <si>
    <t>Transfer znalostí a výsledků výzkumu do praxe</t>
  </si>
  <si>
    <t>8.5</t>
  </si>
  <si>
    <t>Strukturální fondy EU - Přehled realizovaných projektů UK</t>
  </si>
  <si>
    <t>8.6</t>
  </si>
  <si>
    <t>Zapojení vysoké školy do Rozvojových projektů MŠMT</t>
  </si>
  <si>
    <t>10.1</t>
  </si>
  <si>
    <t>Umístění UK ve vybraných mezinárodních žebříčcích</t>
  </si>
  <si>
    <t>10.2</t>
  </si>
  <si>
    <t>Ocenění v oblasti vědy a výzkumu</t>
  </si>
  <si>
    <t>10.3</t>
  </si>
  <si>
    <t>Ocenění udělovaná Univerzitou Karlovou</t>
  </si>
  <si>
    <t>12.1</t>
  </si>
  <si>
    <t>Péče o studenty</t>
  </si>
  <si>
    <t>12.2</t>
  </si>
  <si>
    <t>Počet e-learningových kurzů centrálně provozovaných v systému Moodle</t>
  </si>
  <si>
    <t>Počty návštěv v centrálních instalacích Moodle pro výuku</t>
  </si>
  <si>
    <t>Procento a počet studentů - cizinců (2009 - 2019)</t>
  </si>
  <si>
    <t>Vysokoškolské knihovny, knihovnicko-informační služby</t>
  </si>
  <si>
    <r>
      <rPr>
        <b/>
        <sz val="12"/>
        <color indexed="9"/>
        <rFont val="Calibri"/>
        <family val="2"/>
        <charset val="238"/>
      </rPr>
      <t>Tab. 2.1:</t>
    </r>
    <r>
      <rPr>
        <b/>
        <sz val="14"/>
        <color indexed="9"/>
        <rFont val="Calibri"/>
        <family val="2"/>
        <charset val="238"/>
      </rPr>
      <t xml:space="preserve"> Akreditované studijní programy (počty)</t>
    </r>
  </si>
  <si>
    <t>Univerzita Karlova</t>
  </si>
  <si>
    <t>Bakalářské studium</t>
  </si>
  <si>
    <t>Magisterské studium</t>
  </si>
  <si>
    <t>Navazující magisterské studium</t>
  </si>
  <si>
    <t>Doktorské studium</t>
  </si>
  <si>
    <t>CELKEM</t>
  </si>
  <si>
    <t>P</t>
  </si>
  <si>
    <t>K/D</t>
  </si>
  <si>
    <t>Katolická teologická fakulta</t>
  </si>
  <si>
    <t>Široce vymezené obory ISCED-F</t>
  </si>
  <si>
    <t>kód</t>
  </si>
  <si>
    <t>Programy a kvalifikace – všeobecné vzdělání</t>
  </si>
  <si>
    <t>00</t>
  </si>
  <si>
    <t>Vzdělávání a výchova</t>
  </si>
  <si>
    <t>01</t>
  </si>
  <si>
    <t>Umění a humanitní vědy</t>
  </si>
  <si>
    <t>02</t>
  </si>
  <si>
    <t>Společenské vědy, žurnalistika a informační vědy</t>
  </si>
  <si>
    <t>03</t>
  </si>
  <si>
    <t>Obchod, administrativa a právo</t>
  </si>
  <si>
    <t>04</t>
  </si>
  <si>
    <t>Přírodní vědy, matematika a statistika</t>
  </si>
  <si>
    <t>05</t>
  </si>
  <si>
    <t>Informační a komunikační technologie</t>
  </si>
  <si>
    <t>06</t>
  </si>
  <si>
    <t>Technika, výroba a stavebnictví</t>
  </si>
  <si>
    <t>07</t>
  </si>
  <si>
    <t>Zemědělství, lesnictví, rybářství a veterinářství</t>
  </si>
  <si>
    <t>08</t>
  </si>
  <si>
    <t>Zdravotní a sociální péče, péče o příznivé životní podmínky</t>
  </si>
  <si>
    <t>09</t>
  </si>
  <si>
    <t>Služby</t>
  </si>
  <si>
    <t>10</t>
  </si>
  <si>
    <t>Fakulta celkem</t>
  </si>
  <si>
    <t>X</t>
  </si>
  <si>
    <t>Evangelická teologická fakulta</t>
  </si>
  <si>
    <t>Husitská teologická fakulta</t>
  </si>
  <si>
    <t>Právnická fakulta</t>
  </si>
  <si>
    <t>1. lékařská fakulta</t>
  </si>
  <si>
    <t>2. lékařská fakulta</t>
  </si>
  <si>
    <t>3. lékařská fakulta</t>
  </si>
  <si>
    <t>Lékařská fakulta v Plzni</t>
  </si>
  <si>
    <t>Lékařská fakulta v Hradci Králové</t>
  </si>
  <si>
    <t>Farmaceutická fakulta v Hradci Králové</t>
  </si>
  <si>
    <t>Filozofická fakulta</t>
  </si>
  <si>
    <t>Přírodovědecká fakulta</t>
  </si>
  <si>
    <t>Matematicko-fyzikální fakulta</t>
  </si>
  <si>
    <t>Pedagogická fakulta</t>
  </si>
  <si>
    <t>Fakulta sociálních věd</t>
  </si>
  <si>
    <t>Fakulta tělesné výchovy a sportu</t>
  </si>
  <si>
    <t>Fakulta humanitních studií</t>
  </si>
  <si>
    <t>VŠ CELKEM</t>
  </si>
  <si>
    <t>P = prezenční</t>
  </si>
  <si>
    <t>K/D = kombinované / distanční</t>
  </si>
  <si>
    <t>Pozn.: * = Fakulta nebo jiná součást vysoké školy uskutečňující akreditovaný studijní program</t>
  </si>
  <si>
    <r>
      <rPr>
        <b/>
        <sz val="12"/>
        <color indexed="9"/>
        <rFont val="Calibri"/>
        <family val="2"/>
        <charset val="238"/>
      </rPr>
      <t xml:space="preserve">Tab. 2.2: </t>
    </r>
    <r>
      <rPr>
        <b/>
        <sz val="14"/>
        <color indexed="9"/>
        <rFont val="Calibri"/>
        <family val="2"/>
        <charset val="238"/>
      </rPr>
      <t>Studijní programy v cizím jazyce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</si>
  <si>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</si>
  <si>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t>Souhrnné informace k tab. 2.3</t>
  </si>
  <si>
    <t>Celkem</t>
  </si>
  <si>
    <t>Název programu 1</t>
  </si>
  <si>
    <t>Social Work</t>
  </si>
  <si>
    <t>Počet studijních programů</t>
  </si>
  <si>
    <t>Partnerské organizace</t>
  </si>
  <si>
    <t>Diaconia University of Applied Sciences (Diak), Helsinki, Finsko</t>
  </si>
  <si>
    <t>Počet aktivních studií v těchto programech</t>
  </si>
  <si>
    <t>Přidružené organizace</t>
  </si>
  <si>
    <t>Interdiac o.p.s.</t>
  </si>
  <si>
    <t>Počátek realizace programu</t>
  </si>
  <si>
    <t>Druh programu (Joint/Double/Multiple Degree)</t>
  </si>
  <si>
    <t>double degree</t>
  </si>
  <si>
    <t>Délka studia (semestry)</t>
  </si>
  <si>
    <t>Typ programu (bakalářský, navazující magisterský, magisterský, doktorský)</t>
  </si>
  <si>
    <t>bakalářský</t>
  </si>
  <si>
    <t>Popis organizace studia, včetně příjímání studentů a ukončení</t>
  </si>
  <si>
    <t>v souladu s akreditací</t>
  </si>
  <si>
    <t>Jakým způsobem je vydáván diplom a dodatek k diplomu?</t>
  </si>
  <si>
    <t>double diploma and double diploma supplement</t>
  </si>
  <si>
    <t>Jakým způsobem jsou realizovány výměny studentů?</t>
  </si>
  <si>
    <t>simultánní zápis na více VŠ</t>
  </si>
  <si>
    <t>Počet aktivních studií k 31. 12.</t>
  </si>
  <si>
    <t>Název programu 2</t>
  </si>
  <si>
    <t>Text and Event in Early Modern Europe (ERASMUS MUNDUS Joint Doctorate)</t>
  </si>
  <si>
    <t xml:space="preserve">University of Kent, Velká Británie;                                                    Free University Berlin, Německo;                                                 University of Porto, Portugalsko;                                                  </t>
  </si>
  <si>
    <t>celkem 17 organizací</t>
  </si>
  <si>
    <t>joint degree</t>
  </si>
  <si>
    <t>doktorský</t>
  </si>
  <si>
    <t>joint diploma, joint diploma supplement</t>
  </si>
  <si>
    <t>Název programu 3</t>
  </si>
  <si>
    <t>TEMA + European Societies: Heritage and Development  /  Sociétés européennes: patrimoine et développement</t>
  </si>
  <si>
    <t xml:space="preserve">Eötvös  Loránd Tudományegyetem, Budapešť, Maďarsko;         École des hautes études en sciences sociales, Paříž, Francie; Università degli studi di Catania, Itálie                       </t>
  </si>
  <si>
    <t>celkem 15 organizací</t>
  </si>
  <si>
    <t>double nebo multiple degree (podle průchodu studiem)</t>
  </si>
  <si>
    <t>navazující magisterský</t>
  </si>
  <si>
    <t>multiple diploma, multiple diploma supplement</t>
  </si>
  <si>
    <t>Název programu 4</t>
  </si>
  <si>
    <t>Philologie</t>
  </si>
  <si>
    <t>Universität zu Köln, Německo</t>
  </si>
  <si>
    <t>neuvedeny</t>
  </si>
  <si>
    <t>double diploma, double diploma supplement</t>
  </si>
  <si>
    <t>Název programu 5</t>
  </si>
  <si>
    <t>Übersetzen und Dolmetschen</t>
  </si>
  <si>
    <t>Leipzig University, Německo</t>
  </si>
  <si>
    <t>Název programu 6</t>
  </si>
  <si>
    <t>Deutsch und Slawistik</t>
  </si>
  <si>
    <t>Università degli Studi di Roma 'La Sapienza'</t>
  </si>
  <si>
    <t>neuvedeno</t>
  </si>
  <si>
    <t>akreditováno 27.11.2019</t>
  </si>
  <si>
    <t>společný program</t>
  </si>
  <si>
    <t>dva diplomy a dva dodatky k diplomu</t>
  </si>
  <si>
    <t>Název programu 7</t>
  </si>
  <si>
    <t>Philosophie</t>
  </si>
  <si>
    <t xml:space="preserve">Université Toulouse - Jean Jaurès, Francie;                         Université Catholique de Louvain-la-Neuve, Belgie;           Bergische Universität Wuppertal, Německo;                Universidade de Coimbra, Portugalsko;                                      Hosei University, Tokio, Japonsko;                                        University of Memphis, USA;                                                  University of São Carlos, Brazílie; </t>
  </si>
  <si>
    <t>celkem 5 organizací</t>
  </si>
  <si>
    <t>Název programu 8</t>
  </si>
  <si>
    <t>Geopolitical Studies</t>
  </si>
  <si>
    <t xml:space="preserve">National Taiwan University                                         </t>
  </si>
  <si>
    <t>Název programu 9</t>
  </si>
  <si>
    <t>International Masters in Economy, State and Society</t>
  </si>
  <si>
    <t>University College London, Velká Británie;                            Corvinus University of Budapest, Maďarsko;                      University of Helsinki, Finsko;                                            Jagiellonian University, Krakov, Polsko;                               University of Belgrade, Bělehrad, Srbsko;                            University of Tartu, Estonsko;                                                 University – Higher School  of Economics, Moskva, Rusko</t>
  </si>
  <si>
    <t>Název programu 10</t>
  </si>
  <si>
    <t>Economics</t>
  </si>
  <si>
    <t>Université de Strasbourg, Štrasburk, Francie</t>
  </si>
  <si>
    <t>Název programu 11</t>
  </si>
  <si>
    <t>Česko-německá studia</t>
  </si>
  <si>
    <t>Universität Regensburg, Řezno, Německo</t>
  </si>
  <si>
    <t>Název programu 12</t>
  </si>
  <si>
    <t>Německá a středoevropská studia / Deutsche und mitteleuropäische Studien</t>
  </si>
  <si>
    <t>Uniwersytet Pedagogiczny im. Komisji Edukacji Narodowej w Krakowie, Polsko</t>
  </si>
  <si>
    <t>Název programu 13</t>
  </si>
  <si>
    <t>International Master in Security, Intelligence and Strategic Studies (IMSISS)</t>
  </si>
  <si>
    <t>University of Glasgow; Skotsko, Velká Británie
Dublin City University, Irsko</t>
  </si>
  <si>
    <t>Ostbayerische technische Hochschule Regensburg, Německo,
a dalších 20 organizací</t>
  </si>
  <si>
    <t>2016 (přípravný rok)</t>
  </si>
  <si>
    <t>Název programu 14</t>
  </si>
  <si>
    <t>Journalism, Media and Globalisation</t>
  </si>
  <si>
    <t>Aarhus Universitet
 Danmarks Medie- og Journalisthøjskole
City University London
Swansea University
Universiteit van Amsterdam
 Ludwig-Maximilians-Universität München 
University of California at Berkeley
University of Technology Sydney
Pontificia Universidad Católica de Chile</t>
  </si>
  <si>
    <t>akreditováno 15.01.2019</t>
  </si>
  <si>
    <t>společný diplom a dodatek</t>
  </si>
  <si>
    <t>Název programu 15</t>
  </si>
  <si>
    <t>European Politics and Society: Vaclav Havel Joint Master Programme</t>
  </si>
  <si>
    <t>Leiden University, Nizozemsko;
Jagellonian University in Krakow, Polsko; 
Pompeu Fabra University, Barcelona, Španělsko</t>
  </si>
  <si>
    <t>Název programu 16</t>
  </si>
  <si>
    <t>Master of Arts in Sports Ethics and Integrity</t>
  </si>
  <si>
    <t>Název programu 17</t>
  </si>
  <si>
    <t>Informatics</t>
  </si>
  <si>
    <t>double diploma, joint diploma supplement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</si>
  <si>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</si>
  <si>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t>Souhrnné informace k tab. 2.4</t>
  </si>
  <si>
    <t>Název studijního programu</t>
  </si>
  <si>
    <t>Specializace v pedagogice</t>
  </si>
  <si>
    <t>Široce vymezený obor ISCED-F</t>
  </si>
  <si>
    <t>Partnerská vysoká škola/ instituce*</t>
  </si>
  <si>
    <t>Jihočeská univerzita v Českých Budějovicích</t>
  </si>
  <si>
    <t>1. 10. 2011</t>
  </si>
  <si>
    <t>8 semestrů</t>
  </si>
  <si>
    <r>
      <rPr>
        <sz val="10"/>
        <rFont val="Calibri"/>
        <family val="2"/>
        <charset val="238"/>
        <scheme val="minor"/>
      </rPr>
      <t>Přijímací zkouška se koná na fakultě UK studenti jsou přijati ke studiu na fakultu UK
v dodatku k diplomu je uveden název instituce/cí,
které se na realizaci studia podílí</t>
    </r>
  </si>
  <si>
    <t>Matematika / Mathematics</t>
  </si>
  <si>
    <t>Ústav informatiky AV ČR, v.v.i. 
Matematický ústav AV ČR, v.v.i.
Ústav teorie informace a automatizace AV ČR, v.v.i. 
Ústav termomechaniky AV ČR, v.v.i.</t>
  </si>
  <si>
    <t>13. 12. 2007</t>
  </si>
  <si>
    <r>
      <rPr>
        <sz val="10"/>
        <rFont val="Calibri"/>
        <family val="2"/>
        <charset val="238"/>
        <scheme val="minor"/>
      </rPr>
      <t>Přijímací zkouška se koná na fakultě UK studenti jsou přijati ke studiu na fakultu UK
v dodatku k diplomu je uveden název instituce/cí, které se na realizaci studia podílí</t>
    </r>
  </si>
  <si>
    <t>Anorganická chemie / Inorganic Chemistry</t>
  </si>
  <si>
    <t>Ústav anorganické chemie AV ČR, v.v.i. 
Ústav chemických procesů AV ČR, v.v.i.
Ústav fyzikální chemie Jaroslava Heyrovského AV
ČR, v.v.i.</t>
  </si>
  <si>
    <t>24. 4. 2005</t>
  </si>
  <si>
    <t>Organická chemie / Organic Chemistry</t>
  </si>
  <si>
    <t>Ústav jaderné fyziky AV ČR, v.v.i. 
Mikrobiologický ústav AV ČR, v.v.i.
Ústav organické chemie a biochemie AV ČR, v.v.i.
Ústav chemických procesů AV ČR, v.v.i. 
Ústav experimentální botaniky AV ČR, v.v.i. 
Ústav makromolekulární chemie AV ČR, v.v.i.</t>
  </si>
  <si>
    <t>24. 4. 2008</t>
  </si>
  <si>
    <t>Analytická chemie / Analytical Chemistry</t>
  </si>
  <si>
    <t>Mikrobiologický ústav AV ČR, v.v.i.
Ústav makromolekulární chemie AV ČR, v.v.i. 
Ústav fyzikální chemie Jaroslava Heyrovského AV ČR, v.v.i.
Ústav organické chemie a biochemie AV ČR, v.v.i. 
Ústav anorganické chemie AV ČR, v.v.i.
Ústav analytické chemie AV ČR, v.v.i.</t>
  </si>
  <si>
    <t>Makromolekulární chemie / Macromolecular Chemistry</t>
  </si>
  <si>
    <t>Ústav makromolekulární chemie AV ČR, v.v.i. 
Ústav fyzikální chemie Jaroslava Heyrovského AV ČR, v.v.i.</t>
  </si>
  <si>
    <t>Biochemie a patobiochemie / Biochemistry and Pathobiochemistry</t>
  </si>
  <si>
    <t>Ústav molekulární genetiky AV ČR, v.v.i.
Ústav organické chemie a biochemie AV ČR, v.v.i. 
Fyziologický ústav AV ČR, v.v.i.</t>
  </si>
  <si>
    <t>17. 2. 2009</t>
  </si>
  <si>
    <t>Modelování chemických vlastností nano- a biostruktur / Modeling of Chemical Properties of Nano- and Biostructures</t>
  </si>
  <si>
    <t>Ústav organické chemie a biochemie AV ČR, v.v.i.</t>
  </si>
  <si>
    <t>Zoologie</t>
  </si>
  <si>
    <t>Ústav živočišné fyziologie a genetiky AV ČR, v.v.i.</t>
  </si>
  <si>
    <t>1. 1. 1999</t>
  </si>
  <si>
    <t>Botanika / Botany</t>
  </si>
  <si>
    <t>Botanický ústav AV ČR, v.v.i.</t>
  </si>
  <si>
    <t>Antropologie / Anthropology</t>
  </si>
  <si>
    <t>Archeologický ústav, Praha AV ČR, v.v.i. 
Ústav experimentální medicíny AV ČR, v.v.i.</t>
  </si>
  <si>
    <t>Ekologie / Ecology</t>
  </si>
  <si>
    <r>
      <rPr>
        <b/>
        <sz val="10"/>
        <rFont val="Calibri"/>
        <family val="2"/>
        <charset val="238"/>
        <scheme val="minor"/>
      </rPr>
      <t>Biologie a patologie buňky / Cell Biology and
Pathology</t>
    </r>
  </si>
  <si>
    <t>Ústav molekulární genetiky AV ČR, v.v.i. 
Mikrobiologický ústav AV ČR, v.v.i.
Ústav experimentální medicíny AV ČR, v.v.i.
Fyziologický ústav AV ČR, v.v.i.</t>
  </si>
  <si>
    <t>Imunologie / Immunology</t>
  </si>
  <si>
    <t>Ústav molekulární genetiky AV ČR, v.v.i. 
Mikrobiologický ústav AV ČR, v.v.i.</t>
  </si>
  <si>
    <r>
      <rPr>
        <b/>
        <sz val="10"/>
        <rFont val="Calibri"/>
        <family val="2"/>
        <charset val="238"/>
        <scheme val="minor"/>
      </rPr>
      <t>Molekulární a buněčná biologie, genetika a virologie / Molecular and Cell Biology, Genetics
and Virology</t>
    </r>
  </si>
  <si>
    <t>Ústav molekulární genetiky AV ČR, v.v.i.</t>
  </si>
  <si>
    <t>Fyziologie živočichů / Animal Physiology</t>
  </si>
  <si>
    <t>Fyziologický ústav AV ČR, v.v.i.</t>
  </si>
  <si>
    <t>Vývojová a buněčná biologie / Developmental and Cell Biology</t>
  </si>
  <si>
    <t>Ústav molekulární genetiky AV ČR, v.v.i. 
Mikrobiologický ústav AV ČR, v.v.i.
Ústav živočišné fyziologie a genetiky AV ČR, v.v.i.
Ústav experimentální medicíny AV ČR, v.v.i. 
Fyziologický ústav AV ČR, v.v.i.</t>
  </si>
  <si>
    <t>Fyzika / Physics</t>
  </si>
  <si>
    <t>Astronomický ústav AV ČR, v.v.i. 
Geofyzikální ústav AV ČR, v.v.i.
Ústav struktury a mechaniky hornin AV ČR, v.v.i. Mikrobiologický ústav AV ČR, v.v.i.
Ústav organické chemie a biochemie AV ČR, v.v.i. 
Fyziologický ústav AV ČR, v.v.i.
Ústav makromolekulární chemie AV ČR, v.v.i.
Ústav fyzikální chemie Jaroslava Heyrovského AV
ČR, v.v.i.
Fyzikální ústav AV ČR, v.v.i.
Ústav fotoniky a elektroniky AV ČR, v.v.i. 
Ústav fyziky atmosféry AV ČR, v.v.i.
Ústav fyziky plazmatu AV ČR, v.v.i. 
Ústav jaderné fyziky AV ČR, v.v.i.
Ústav fotoniky a elektroniky AV ČR, v.v.i.</t>
  </si>
  <si>
    <t>Informatika / Informatics</t>
  </si>
  <si>
    <t>Ústav termomechaniky AV ČR, v.v.i.
Ústav teorie informace a automatizace AV ČR, v.v.i. 
Ústav informatiky AV ČR, v.v.i.
Matematický ústav AV ČR, v.v.i.</t>
  </si>
  <si>
    <t>Biomedicínská informatika / Biomedical Informatics</t>
  </si>
  <si>
    <t>Ústav teorie informace a automatizace AV ČR, v.v.i. 
Ústav informatiky AV ČR, v.v.i.</t>
  </si>
  <si>
    <t>Biomechanika / Biomechanics</t>
  </si>
  <si>
    <t>Ústav teoretické a aplikované mechaniky AV ČR, v.v.i.
Ústav termomechaniky AV ČR, v.v.i.
Ústav experimentální medicíny AV ČR, v.v.i. 
Fyziologický ústav AV ČR, v.v.i.</t>
  </si>
  <si>
    <t>16. 12. 2009</t>
  </si>
  <si>
    <t>Lékařská biofyzika / Medical Biophysics</t>
  </si>
  <si>
    <t>Farmakologie a toxikologie / Pharmacology and Toxicology</t>
  </si>
  <si>
    <r>
      <rPr>
        <sz val="10"/>
        <rFont val="Calibri"/>
        <family val="2"/>
        <charset val="238"/>
        <scheme val="minor"/>
      </rPr>
      <t>Ústav organické chemie a biochemie AV ČR, v.v.i. Ústav experimentální medicíny AV ČR, v.v.i.
Fyziologický ústav AV ČR, v.v.i.</t>
    </r>
  </si>
  <si>
    <t>Filozofie / Philosophy / Philosophie</t>
  </si>
  <si>
    <t>Filozofický ústav AV ČR, v.v.i.</t>
  </si>
  <si>
    <t>3. 3. 2016</t>
  </si>
  <si>
    <t>Filozofie</t>
  </si>
  <si>
    <t>Filozofie / Philosophy</t>
  </si>
  <si>
    <t>Ekonomické teorie / Economic Theory</t>
  </si>
  <si>
    <t>Národohospodářský ústav AV ČR, v.v.i.</t>
  </si>
  <si>
    <t>Ekonomie a ekonometrie / Economics and Econometrics</t>
  </si>
  <si>
    <t>28. 7. 2009</t>
  </si>
  <si>
    <t>Přijímací zkouška se koná na fakultě UK studenti jsou přijati ke studiu na fakultu UK
v dodatku k diplomu je uveden název instituce/cí,
které se na realizaci studia podílí</t>
  </si>
  <si>
    <t>Politologie</t>
  </si>
  <si>
    <t>Ústav pro soudobé dějiny AV ČR, v.v.i.</t>
  </si>
  <si>
    <t>6 semestrů</t>
  </si>
  <si>
    <t>Sociologie / Sociology</t>
  </si>
  <si>
    <t>Sociologický ústav AV ČR, v.v.i.</t>
  </si>
  <si>
    <t>24. 4. 2009</t>
  </si>
  <si>
    <t xml:space="preserve">Veřejná a sociální politika / Public and Social Policy </t>
  </si>
  <si>
    <t>Historické vědy</t>
  </si>
  <si>
    <r>
      <rPr>
        <sz val="10"/>
        <rFont val="Calibri"/>
        <family val="2"/>
        <charset val="238"/>
        <scheme val="minor"/>
      </rPr>
      <t>Archeologický ústav AV ČR, v.v.i. Etnologický ústav AV ČR, v.v.i. Historický ústav AV ČR, v.v.i.
Orientální ústav AV ČR, v.v.i.</t>
    </r>
  </si>
  <si>
    <t xml:space="preserve">Blízkovýchodní studia / Middle Eastern Studies </t>
  </si>
  <si>
    <t>Orientální ústav AV ČR, v.v.i.</t>
  </si>
  <si>
    <t xml:space="preserve">Dějiny a kultury Asie / Asian History and Culture </t>
  </si>
  <si>
    <t xml:space="preserve">Archeologie pravěku a středověku / Archaeology of Prehistory and Middle Ages </t>
  </si>
  <si>
    <t>Archeologický ústav AV ČR, v.v.i.</t>
  </si>
  <si>
    <t>7. 10. 2008</t>
  </si>
  <si>
    <t>Moderní dějiny / Modern History</t>
  </si>
  <si>
    <t>Filologie</t>
  </si>
  <si>
    <t>Filozofický ústav AV ČR, v.v.i. 
Ústav pro jazyk český AV ČR, v.v.i.</t>
  </si>
  <si>
    <t>Filologie / Filologija</t>
  </si>
  <si>
    <t>Slovanský ústav AV ČR, v.v.i.</t>
  </si>
  <si>
    <t>5. 8. 2016</t>
  </si>
  <si>
    <t>Pedagogika</t>
  </si>
  <si>
    <t>Matematický ústav AV ČR, v.v.i.</t>
  </si>
  <si>
    <t>Obecná teorie a dějiny umění a kultury</t>
  </si>
  <si>
    <t>Ústav dějin umění AV ČR, v.v.i.</t>
  </si>
  <si>
    <t xml:space="preserve">Dějiny výtvarného umění / History of Visual Arts </t>
  </si>
  <si>
    <t>Analytická chemie</t>
  </si>
  <si>
    <t>Mikrobiologický ústav AV ČR
Ústav analytické chemie AV ČR
Ústav fyzikální chemie J. Heyrovského AV ČR
Ústav makromolekulární chemie AV ČR
Ústav organické chemie a biochemie AV ČR</t>
  </si>
  <si>
    <t>Ústav makromolekulární chemie AV ČR</t>
  </si>
  <si>
    <t>Molekulární a buněčná biologie, genetika a virologie</t>
  </si>
  <si>
    <t>Biotechnologický ústav AV ČR
Fyziologický ústav AV ČR
Mikrobiologický ústav AV ČR
Ústav experimentální botaniky AV ČR
Ústav experimentální medicíny AV ČR
Ústav molekulární genetiky AV ČR
Ústav organické chemie a biochemie AV ČR
Ústav živočišné fyziologie a genetiky AV ČR</t>
  </si>
  <si>
    <t>Fyzikální chemie</t>
  </si>
  <si>
    <t>Biotechnologický ústav AV ČR
Fyziologický ústav AV ČR
Ústav chemických procesů AV ČR
Ústav fyzikální chemie J. Heyrovského AV ČR
Ústav makromolekulární chemie AV ČR
Ústav organické chemie a biochemie AV ČR</t>
  </si>
  <si>
    <t>Vývojová a buněčná biologie</t>
  </si>
  <si>
    <t>Biotechnologický ústav AV ČR
Fyziologický ústav AV ČR
Mikrobiologický ústav AV ČR
Ústav experimentální medicíny AV ČR
Ústav fyzikální chemie J. Heyrovského AV ČR
Ústav molekulární genetiky AV ČR
Ústav organické chemie a biochemie AV ČR
Ústav živočišné fyziologie a genetiky AV ČR</t>
  </si>
  <si>
    <t>Imunologie</t>
  </si>
  <si>
    <t>Biologie a patologie buňky</t>
  </si>
  <si>
    <t>Fyziologický ústav AV ČR
Mikrobiologický ústav AV ČR
Ústav experimentální medicíny AV ČR
Ústav molekulární genetiky AV ČR</t>
  </si>
  <si>
    <t>Organická chemie</t>
  </si>
  <si>
    <t>Ústav organické chemie a biochemie AV ČR</t>
  </si>
  <si>
    <t>Modelování chemických vlastností nano- a biostruktur</t>
  </si>
  <si>
    <t>Ústav fyzikální chemie J. Heyrovského AV ČR
Ústav organické chemie a biochemie AV ČR</t>
  </si>
  <si>
    <t>Farmakologie a toxikologie</t>
  </si>
  <si>
    <t>Fyziologický ústav AV ČR
Ústav experimentální medicíny AV ČR
Ústav organické chemie a biochemie AV ČR</t>
  </si>
  <si>
    <t>Experimentální biologie rostlin</t>
  </si>
  <si>
    <t>Ústav experimentální botaniky AV ČR</t>
  </si>
  <si>
    <t>Fyziologie živočichů</t>
  </si>
  <si>
    <t>Fyziologický ústav AV ČR
Ústav experimentální medicíny AV ČR</t>
  </si>
  <si>
    <t>Environmentální vědy</t>
  </si>
  <si>
    <t>Mikrobiologický ústav AV ČR
Ústav pro hydrodynamiku AV ČR</t>
  </si>
  <si>
    <t>Botanika</t>
  </si>
  <si>
    <t>Botanický ústav AV ČR</t>
  </si>
  <si>
    <t>Filozofie výchovy a vzdělávání</t>
  </si>
  <si>
    <t>Pozn.: *= Jedná se například o akreditované studijní programy uskutečňované společně s AV ČR či s jinými veřejnými výzkumnými institucemi se sídlem v ČR.</t>
  </si>
  <si>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</si>
  <si>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t>Souhrnné informace k tab. 2.5</t>
  </si>
  <si>
    <t>Název studijního programu 1</t>
  </si>
  <si>
    <t>Široce vymezený obory ISCED-F</t>
  </si>
  <si>
    <t>Partnerská vyšší odborná škola</t>
  </si>
  <si>
    <t>Název studijního programu 2</t>
  </si>
  <si>
    <r>
      <rPr>
        <b/>
        <sz val="12"/>
        <color theme="0"/>
        <rFont val="Calibri"/>
        <family val="2"/>
        <charset val="238"/>
      </rPr>
      <t xml:space="preserve">Tab. 3.1: </t>
    </r>
    <r>
      <rPr>
        <b/>
        <sz val="14"/>
        <color theme="0"/>
        <rFont val="Calibri"/>
        <family val="2"/>
        <charset val="238"/>
      </rPr>
      <t>Studenti v akreditovaných studijních programech (počty studií)</t>
    </r>
  </si>
  <si>
    <t>Z toho počet žen na fakultě</t>
  </si>
  <si>
    <t>Z toho počet cizinců na fakultě</t>
  </si>
  <si>
    <t xml:space="preserve">Z toho počet žen celkem </t>
  </si>
  <si>
    <t>Z toho počet cizinců celkem</t>
  </si>
  <si>
    <r>
      <rPr>
        <b/>
        <sz val="12"/>
        <color theme="0"/>
        <rFont val="Calibri"/>
        <family val="2"/>
        <charset val="238"/>
      </rPr>
      <t>Tab. 3.2</t>
    </r>
    <r>
      <rPr>
        <b/>
        <sz val="14"/>
        <color theme="0"/>
        <rFont val="Calibri"/>
        <family val="2"/>
        <charset val="238"/>
      </rPr>
      <t>: Studenti - samoplátci** (počty studií)</t>
    </r>
  </si>
  <si>
    <t>Pozn.: **= Samoplátcem se rozumí osoba (student), která si své studium v cizojazyčném studijním hradí v plné výši sama a vysoká škola ji nevykazuje v počtech studentů rozhodných pro určení výše státního příspěvku na vzdělávací činnost.</t>
  </si>
  <si>
    <t>Tab. 3.3: Studijní neúspěšnost* 1. ročníku** studia (v %)</t>
  </si>
  <si>
    <t xml:space="preserve">Doktorské studium </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</si>
  <si>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</si>
  <si>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</si>
  <si>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Pozn.: *** = Fakulta nebo jiná součást vysoké školy uskutečňující akreditovaný studijní program</t>
  </si>
  <si>
    <t xml:space="preserve">Hodnota CELKEM není součet ani průměr předešlých hodnot (např. pro P a K/D v určitém typu studia). Pro každé pole v tabulce je třeba provést samostatný výpočet. </t>
  </si>
  <si>
    <t>Příklad:</t>
  </si>
  <si>
    <t>V roce 2018 (v období od 1.1. do 31.12.) bylo na fakultu zapsáno 500 prezenčních bakalářských studií. V témže a následujícím roce jich bylo z této kohorty neúspěšně ukončeno 180. Studijní neúspěšnost této kohorty v 1. ročníku je 180/500=0,36, tedy 36 %.</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</si>
  <si>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</si>
  <si>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Účel stipendia</t>
  </si>
  <si>
    <t>Počty studentů</t>
  </si>
  <si>
    <t>Průměrná výše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</si>
  <si>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</si>
  <si>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</si>
  <si>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</si>
  <si>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</si>
  <si>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</si>
  <si>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</si>
  <si>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z toho ubytovací stipendium</t>
  </si>
  <si>
    <t>na podporu studia v zahraničí dle § 91 odst. 4 písm. a)</t>
  </si>
  <si>
    <t>na podporu studia v ČR dle § 91 odst. 4 písm. b)</t>
  </si>
  <si>
    <t xml:space="preserve">studentům doktorských studijních programů dle § 91 odst. 4 písm. c) </t>
  </si>
  <si>
    <t>jiná stipendia</t>
  </si>
  <si>
    <t>CELKEM***</t>
  </si>
  <si>
    <t xml:space="preserve">Pozn.: * = Bez ohledu na zdroj prostředků, netýká se pouze prostředků z MŠMT.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</si>
  <si>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</si>
  <si>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 xml:space="preserve">Pozn.: *** = Jelikož jsou vykazovány fyzické osoby, které mohou být příjemcem více stipendií počty studentů celkem nejsou součtem předcházejících sloupců, ale odráží stav reálného počtu studentů.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</si>
  <si>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</si>
  <si>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</si>
  <si>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t>P = prezenční, K/D = kombinované/ distanční; vykazují se počty úspěšně absolvovaných studií (nikoliv fyzické osoby) v období 1. 1. – 31. 12.</t>
  </si>
  <si>
    <t>Pozn.: * = Fakulta nebo jiná součást vysoké školy uskutečňující akreditovaný studijní program.</t>
  </si>
  <si>
    <t>Tab. 6.1: Akademičtí a vědečtí pracovníci a ostatní zaměstnanci celkem (průměrné přepočtené počty*)</t>
  </si>
  <si>
    <t>Akademičtí pracovníci</t>
  </si>
  <si>
    <t>Vědečtí a odborní pracovníci**</t>
  </si>
  <si>
    <t>Ostatní zaměstnanci*****</t>
  </si>
  <si>
    <t>CELKEM zaměstnanci</t>
  </si>
  <si>
    <t>CELKEM akademičtí pracovníci</t>
  </si>
  <si>
    <t>Profesoři</t>
  </si>
  <si>
    <t>Docenti</t>
  </si>
  <si>
    <t>Odborní asistenti</t>
  </si>
  <si>
    <t>Asistenti</t>
  </si>
  <si>
    <t>Lektoři</t>
  </si>
  <si>
    <t xml:space="preserve">Vědečtí, výzkumní a vývojoví pracovníci podílející se na pedagog. činnosti </t>
  </si>
  <si>
    <t>Mimořádní profesoři</t>
  </si>
  <si>
    <t>Postdoktorandi ("postdok")***</t>
  </si>
  <si>
    <t>Vědečtí pracovníci nespadající do ostatních kategorií</t>
  </si>
  <si>
    <t>Ostatní vědečtí, výzkumní a vývojoví pracovníci****</t>
  </si>
  <si>
    <t>Počty žen na fakultě</t>
  </si>
  <si>
    <t>Ostatní pracoviště celkem</t>
  </si>
  <si>
    <t>Počty žen na ostatních pracovištích</t>
  </si>
  <si>
    <t>Celkem žen</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</si>
  <si>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</si>
  <si>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</si>
  <si>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</si>
  <si>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</si>
  <si>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</si>
  <si>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</si>
  <si>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6.2: Věková struktura akademických, vědeckých a ostatních pracovníků (počty fyzických osob*)</t>
  </si>
  <si>
    <t>z toho ženy</t>
  </si>
  <si>
    <t>Vědečtí, výzkumní a vývojoví pracovníci podílející se na pedagog. činnosti</t>
  </si>
  <si>
    <t>ženy</t>
  </si>
  <si>
    <t>do 29 let</t>
  </si>
  <si>
    <t>30-39 let</t>
  </si>
  <si>
    <t>40-49 let</t>
  </si>
  <si>
    <t>50-59 let</t>
  </si>
  <si>
    <t>60-69 let</t>
  </si>
  <si>
    <t>nad 70 let</t>
  </si>
  <si>
    <t>Kontrola s údaji z tab. 6.3</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</si>
  <si>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</si>
  <si>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</si>
  <si>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</si>
  <si>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Vědečtí pracovníci*</t>
  </si>
  <si>
    <t>prof.</t>
  </si>
  <si>
    <t>doc.</t>
  </si>
  <si>
    <t>DrSc., CSc., Dr., Ph.D., Th.D.</t>
  </si>
  <si>
    <t>ostatní</t>
  </si>
  <si>
    <t>Rozsahy úvazků</t>
  </si>
  <si>
    <t>do 0,3</t>
  </si>
  <si>
    <t>0,31–0,5</t>
  </si>
  <si>
    <t>0,51–0,7</t>
  </si>
  <si>
    <t>0,71–1</t>
  </si>
  <si>
    <t>více než 1</t>
  </si>
  <si>
    <t>1. lékařská fakulta UK</t>
  </si>
  <si>
    <t>Ostatní pracoviště celkem**</t>
  </si>
  <si>
    <t>Kontrola s údaji z tab. 6.2</t>
  </si>
  <si>
    <t>Pozn.: uvádí se pouze nejvyšší dosažený akademický titul</t>
  </si>
  <si>
    <t>Pozn.: * = Vědeckým pracovníkem se v tomto případě rozumí osoba, která není akademickým pracovníkem dle § 70 zákona č. 111/1998 Sb., o vysokých školách.</t>
  </si>
  <si>
    <t>Pozn.: ** = Fakulta nebo jiná součást vysoké školy uskutečňující akreditovaný studijní program.</t>
  </si>
  <si>
    <r>
      <rPr>
        <b/>
        <sz val="12"/>
        <color theme="0"/>
        <rFont val="Calibri"/>
        <family val="2"/>
        <charset val="238"/>
      </rPr>
      <t xml:space="preserve">Tab. 6.6: </t>
    </r>
    <r>
      <rPr>
        <b/>
        <sz val="14"/>
        <color theme="0"/>
        <rFont val="Calibri"/>
        <family val="2"/>
        <charset val="238"/>
      </rPr>
      <t>Nově jmenovaní docenti a profesoři (počty)</t>
    </r>
  </si>
  <si>
    <t>Počet</t>
  </si>
  <si>
    <t>Věkový průměr nově jmenovaných***</t>
  </si>
  <si>
    <t>Na dané VŠ*</t>
  </si>
  <si>
    <t>Kmenoví zaměstnanci VŠ jmenovaní na jiné VŠ**</t>
  </si>
  <si>
    <t>Z toho kmenoví zaměstnanci dané VŠ</t>
  </si>
  <si>
    <t>Profesoři jmenovaní v roce 2019</t>
  </si>
  <si>
    <t xml:space="preserve">     z toho ženy</t>
  </si>
  <si>
    <t>Docenti jmenovaní v roce 2019</t>
  </si>
  <si>
    <t>Farmceutická fakulta v Hradci Králové</t>
  </si>
  <si>
    <t>CELKEM profesoři</t>
  </si>
  <si>
    <t>CELKEM docenti</t>
  </si>
  <si>
    <t>Pozn.: *= Zahrnuty jsou veškeré habilitace a jmenování, které proběhly v daném kalendářním roce na dané VŠ, bez ohledu na to, zda nově jmenovaní docenti a profesoři kmenově spadali pod tuto VŠ.</t>
  </si>
  <si>
    <t>Pozn.: **= Uvádí se počty docentů a profesorů, kteří kmenově spadají pod danou VŠ, ale byli jmenováni na jiné VŠ.</t>
  </si>
  <si>
    <t xml:space="preserve">Pozn.: *** = Věkový průměr se vypočítá z celkového počtu nově jmenovaných na dané VŠ (fakultě nebo celkového počtu). </t>
  </si>
  <si>
    <t>Pozn.: **** = Fakulta nebo jiná součást vysoké školy uskutečňující akreditovaný studijní program</t>
  </si>
  <si>
    <r>
      <rPr>
        <b/>
        <sz val="12"/>
        <color theme="0"/>
        <rFont val="Calibri"/>
        <family val="2"/>
        <charset val="238"/>
      </rPr>
      <t>Tab. 8.4</t>
    </r>
    <r>
      <rPr>
        <b/>
        <sz val="14"/>
        <color theme="0"/>
        <rFont val="Calibri"/>
        <family val="2"/>
        <charset val="238"/>
      </rPr>
      <t xml:space="preserve">: Transfer znalostí a výsledků výzkumu do praxe </t>
    </r>
  </si>
  <si>
    <t>Souhrnné informace k tab. 8.4</t>
  </si>
  <si>
    <t>Nově uzavřené licenční smlouvy, smluvní výzkum, konzultace, poradentství a placené vzdělávací kurzy pro zaměstnance subjektů aplikační sféry</t>
  </si>
  <si>
    <t>Celkový počet</t>
  </si>
  <si>
    <t>Celkové příjmy</t>
  </si>
  <si>
    <t>V ČR</t>
  </si>
  <si>
    <t>V zahraničí</t>
  </si>
  <si>
    <t>Počet CELKEM</t>
  </si>
  <si>
    <t>Příjmy CELKEM</t>
  </si>
  <si>
    <t>Počet nových spin-off/start-up podniků*</t>
  </si>
  <si>
    <t>Průměrný příjem na 1 zakázku</t>
  </si>
  <si>
    <t>Patentové přihlášky podané</t>
  </si>
  <si>
    <t>Udělené patenty**</t>
  </si>
  <si>
    <t>Zapsané užitné vzory</t>
  </si>
  <si>
    <t>Licenční smlouvy platné k 31. 12.</t>
  </si>
  <si>
    <t>Licenční smlouvy nově uzavřené</t>
  </si>
  <si>
    <t>Smluvní výzkum***, konzultace a poradentství***</t>
  </si>
  <si>
    <t>Placené vzdělávací kurzy pro zaměstnance subjektů aplikační sféry***</t>
  </si>
  <si>
    <t>Pozn.: *= Jedná se o nově vzniklé spin-off/start-up podniky podpořené vysokou školou v roce 2019 (počty).</t>
  </si>
  <si>
    <t>Pozn.: **= V položce "V zahraničí" se v případě Evropského patentu tento v tabulce vykazuje pouze jednou, bez ohledu na počet designovaných zemí.</t>
  </si>
  <si>
    <t xml:space="preserve">Pozn.: ***= Definice položek týkajících se příjmů a hodnoty v tabulce u těchto položek odpovídají Výroční zprávě o hospodaření pro rok 2018 pro VVŠ (tab. č. 6). SVŠ vyplní tyto položky dle uvážení. </t>
  </si>
  <si>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</si>
  <si>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</si>
  <si>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</si>
  <si>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</si>
  <si>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t>8.5 Strukturální fondy EU - Přehled realizovaných projektů</t>
  </si>
  <si>
    <t>Operační program</t>
  </si>
  <si>
    <t>Počet realizovaných projektů</t>
  </si>
  <si>
    <r>
      <rPr>
        <sz val="10"/>
        <rFont val="Calibri"/>
        <family val="2"/>
        <charset val="238"/>
        <scheme val="minor"/>
      </rPr>
      <t>Celková schválená výše podpory
(v tis. Kč)</t>
    </r>
  </si>
  <si>
    <t>Operační program Výzkum, vývoj a vzdělávání</t>
  </si>
  <si>
    <t>Operační program Zaměstnanost</t>
  </si>
  <si>
    <t>Operační program Praha - pól růstu</t>
  </si>
  <si>
    <t>Operační program Životní prostředí</t>
  </si>
  <si>
    <t>Operační program Podnikání a inovace pro konkurenceschopnost</t>
  </si>
  <si>
    <t>v celkových součtech jsou uvedeny i projekty, ve kterých je UK partnerem, nikoliv příjemcem</t>
  </si>
  <si>
    <t>8.6 Zapojení vysoké školy do Rozvojových programů MŠMT</t>
  </si>
  <si>
    <t>Rozvojové programy</t>
  </si>
  <si>
    <t>Počet přijatých projektů</t>
  </si>
  <si>
    <t>Přidělené finanční prostředky NIV        (v tis. Kč)</t>
  </si>
  <si>
    <t>Přidělené finanční prostředky INV           (v tis. Kč)</t>
  </si>
  <si>
    <r>
      <rPr>
        <sz val="9.5"/>
        <rFont val="Calibri"/>
        <family val="2"/>
        <charset val="238"/>
        <scheme val="minor"/>
      </rPr>
      <t>Přidělené finanční prostředky celkem
(v tis. Kč)</t>
    </r>
  </si>
  <si>
    <t>Institucionální plán</t>
  </si>
  <si>
    <t>z toho:</t>
  </si>
  <si>
    <t>Hlavní priorita 1 - Vzdělávací činnost</t>
  </si>
  <si>
    <t>46 778</t>
  </si>
  <si>
    <t>1 239</t>
  </si>
  <si>
    <t>Hlavní priorita 2 - Doktorské studium</t>
  </si>
  <si>
    <t>Hlavní priorita 3 - Vědecká, výzkumná, vývojová a další tvůrčí činnost</t>
  </si>
  <si>
    <t>Hlavní priorita 4 - Třetí role</t>
  </si>
  <si>
    <t>Hlavní priorita 5 - Společenství lidí</t>
  </si>
  <si>
    <t>Hlavní priorita 6 - Zabezpečení činností</t>
  </si>
  <si>
    <t>57 045</t>
  </si>
  <si>
    <r>
      <rPr>
        <sz val="9.5"/>
        <rFont val="Calibri"/>
        <family val="2"/>
        <charset val="238"/>
        <scheme val="minor"/>
      </rPr>
      <t>Vnitřní soutěž - Tematický okruh I: Podpora pedagogické práce akademických pracovníků a profilace a inovace
studijních programů na úrovni předmětů/kurzů</t>
    </r>
  </si>
  <si>
    <t>Vnitřní soutěž - Tematický okruh II: Tvůrčí práce studentů směřující k inovaci vzdělávací činnosti</t>
  </si>
  <si>
    <t>Centralizované projekty</t>
  </si>
  <si>
    <t>Study in Prague - společný projekt propagace studijních programů pražských vysokých škol v zahraničí</t>
  </si>
  <si>
    <t xml:space="preserve">KPP!!! VŠ. Kompetence, projekty, procesy vysokých škol!!! </t>
  </si>
  <si>
    <t>Dobudování systémů zajišťování a posilování kvality vysokých škol v podmínkách institucionální akreditace</t>
  </si>
  <si>
    <t>Pokročilá elektronizace studijních a správních agend v prostředí vysokých škol se zřetelem k nové národní i evropské legislativě</t>
  </si>
  <si>
    <t>Harmonizace EIS s požadavky legislativy a standardy technologií roku 2019 v síti vysokých škol</t>
  </si>
  <si>
    <t>Problematika internacionalizace v prostředí veřejných vysokých škol se zaměřením na oblast lidských zdrojů II</t>
  </si>
  <si>
    <t>Posílení vedoucí role univerzit v procesu přípravy a realizace Noci vědců v ČR s celonárodní působností</t>
  </si>
  <si>
    <t>Mapování možností sběru dat a informací pro potřeby vykazování v Modulech 3-5 dle Metodiky 17+</t>
  </si>
  <si>
    <t>Učitelství pro střední školy na filozofických a přírodovědeckých fakultách v České republice</t>
  </si>
  <si>
    <t>Rozvoj celostátního portálu o vědě, výzkumu a vysokém školství – magazín Universitas</t>
  </si>
  <si>
    <t>Rozvojové programy celkem</t>
  </si>
  <si>
    <t>10.1 Umístění UK ve vybraných mezinárodních žebříčcích v roce 2019</t>
  </si>
  <si>
    <t>Žebříček</t>
  </si>
  <si>
    <t>Umístění</t>
  </si>
  <si>
    <t>Times Higher Education World University Rankings</t>
  </si>
  <si>
    <t>401-450</t>
  </si>
  <si>
    <t>obory:</t>
  </si>
  <si>
    <t>ekonomie</t>
  </si>
  <si>
    <t>126-150</t>
  </si>
  <si>
    <t>informatika</t>
  </si>
  <si>
    <t>401-500</t>
  </si>
  <si>
    <t>lékařské a zdravovědné obory</t>
  </si>
  <si>
    <t>301-400</t>
  </si>
  <si>
    <t>přírodní vědy</t>
  </si>
  <si>
    <t>pedagogika a vzdělávání</t>
  </si>
  <si>
    <t>251-300</t>
  </si>
  <si>
    <t>právo</t>
  </si>
  <si>
    <t>151-190</t>
  </si>
  <si>
    <t>psychologie</t>
  </si>
  <si>
    <t>společenské vědy</t>
  </si>
  <si>
    <t>vědy o živé přírodě</t>
  </si>
  <si>
    <t>uměnovědné a humanitní obory</t>
  </si>
  <si>
    <t>151-175</t>
  </si>
  <si>
    <t>QS World University Rankings</t>
  </si>
  <si>
    <t>skupiny oborů:</t>
  </si>
  <si>
    <t>inženýrské a technické vědy</t>
  </si>
  <si>
    <t>vědy o živé přírodě a lékařské vědy</t>
  </si>
  <si>
    <t>anglický jazyk a literatura</t>
  </si>
  <si>
    <t>151-200</t>
  </si>
  <si>
    <t>biologie</t>
  </si>
  <si>
    <t>201-250</t>
  </si>
  <si>
    <t>ekonomie a ekonometrie</t>
  </si>
  <si>
    <t>farmacie a farmakologie</t>
  </si>
  <si>
    <t>filozofie</t>
  </si>
  <si>
    <t>101-150</t>
  </si>
  <si>
    <t>fyzika a astronomie</t>
  </si>
  <si>
    <t>geografie</t>
  </si>
  <si>
    <t>51-100</t>
  </si>
  <si>
    <t>historie</t>
  </si>
  <si>
    <t>chemie</t>
  </si>
  <si>
    <t>lékařství</t>
  </si>
  <si>
    <t>lingvistika</t>
  </si>
  <si>
    <t>matematika</t>
  </si>
  <si>
    <t>materiálové vědy</t>
  </si>
  <si>
    <t>mediální a komunikační studia</t>
  </si>
  <si>
    <t>moderní jazyky</t>
  </si>
  <si>
    <t>politologie a mezinárodní studia</t>
  </si>
  <si>
    <t>sociologie</t>
  </si>
  <si>
    <t>statistika a operační výzkum</t>
  </si>
  <si>
    <t>vědy o životním prostředí</t>
  </si>
  <si>
    <t>tematická srovnání:</t>
  </si>
  <si>
    <t>Emerging Europe and Central Asia</t>
  </si>
  <si>
    <t>Graduate Employability</t>
  </si>
  <si>
    <t>171-180</t>
  </si>
  <si>
    <t>Academic Ranking of World Universities</t>
  </si>
  <si>
    <t>201-300</t>
  </si>
  <si>
    <t>biologické vědy</t>
  </si>
  <si>
    <t>biologie člověka</t>
  </si>
  <si>
    <t>biotechnologie</t>
  </si>
  <si>
    <t>ekologie</t>
  </si>
  <si>
    <t>76-100</t>
  </si>
  <si>
    <t>farmacie</t>
  </si>
  <si>
    <t>finanční ekonomie</t>
  </si>
  <si>
    <t>fyzika</t>
  </si>
  <si>
    <t>management</t>
  </si>
  <si>
    <t>metalurgie</t>
  </si>
  <si>
    <t>nanovědy a nanotechnologie</t>
  </si>
  <si>
    <t>nauky o komunikaci</t>
  </si>
  <si>
    <t>nauky o veřejné správě</t>
  </si>
  <si>
    <t>nauky o veřejném zdraví</t>
  </si>
  <si>
    <t>klinická medicína</t>
  </si>
  <si>
    <t>lékařské technologie</t>
  </si>
  <si>
    <t>přístroje a měření</t>
  </si>
  <si>
    <t>politické vědy</t>
  </si>
  <si>
    <t>statistika</t>
  </si>
  <si>
    <t>vědy o atmosféře</t>
  </si>
  <si>
    <t>vědy o energii</t>
  </si>
  <si>
    <t>vědy o Zemi</t>
  </si>
  <si>
    <t>zemědělské vědy</t>
  </si>
  <si>
    <t>Best Global Universities</t>
  </si>
  <si>
    <t>astronomie</t>
  </si>
  <si>
    <t>biologie a biochemie</t>
  </si>
  <si>
    <t>botanika a zoologie</t>
  </si>
  <si>
    <t>farmakologie a toxikologie</t>
  </si>
  <si>
    <t>humanitní a uměnovědné obory</t>
  </si>
  <si>
    <t>chirurgie</t>
  </si>
  <si>
    <t>imunologie</t>
  </si>
  <si>
    <t>inženýrské obory</t>
  </si>
  <si>
    <t>kardiologie</t>
  </si>
  <si>
    <t>mikrobiologie</t>
  </si>
  <si>
    <t>molekulární biologie a genetika</t>
  </si>
  <si>
    <t>neurovědy a behaviorální vědy</t>
  </si>
  <si>
    <t>onkologie</t>
  </si>
  <si>
    <t>společenské vědy a vědy o zdraví</t>
  </si>
  <si>
    <t>vědy o životním prostředí a ekologie</t>
  </si>
  <si>
    <t>National Taiwan University Ranking</t>
  </si>
  <si>
    <t>451-500</t>
  </si>
  <si>
    <t>lékařské obory</t>
  </si>
  <si>
    <t>elektroinženýrství</t>
  </si>
  <si>
    <t>351-400</t>
  </si>
  <si>
    <t>geovědy</t>
  </si>
  <si>
    <t>chemické inženýrství</t>
  </si>
  <si>
    <t>301-350</t>
  </si>
  <si>
    <t>stavebnictví</t>
  </si>
  <si>
    <t>Zdroj: internetové stránky jednotlivých žebříčků</t>
  </si>
  <si>
    <t xml:space="preserve">10.2. Ocenění ve vědě a výzkumu </t>
  </si>
  <si>
    <t>Ocenění</t>
  </si>
  <si>
    <r>
      <rPr>
        <sz val="10"/>
        <color rgb="FF424242"/>
        <rFont val="Calibri"/>
        <family val="2"/>
        <charset val="238"/>
        <scheme val="minor"/>
      </rPr>
      <t>Fakulta</t>
    </r>
  </si>
  <si>
    <t>Uděleno za</t>
  </si>
  <si>
    <t>doc. MUDr.Ondřej Hrušák, Ph.D.</t>
  </si>
  <si>
    <t>2. LF</t>
  </si>
  <si>
    <t>za publikaci celosvětové studie léčby dětí s leukemií nejasného liniového původu v prestižním časopise Blood</t>
  </si>
  <si>
    <t>doc. RNDr. Jan Brábek, Ph.D.</t>
  </si>
  <si>
    <t>PřF</t>
  </si>
  <si>
    <t>za definování nové kategorie protinádorových léčiv, tzv. migrastik, a návrh inovativní strategie léčby pevných nádorů s celosvětovým opadem podpořené významnými experimentálními výsledky autorů v oblasti výzkumu invazivity nádorových buněk</t>
  </si>
  <si>
    <t>doc. RNDr. Daniel Rösel, Ph.D.</t>
  </si>
  <si>
    <t>doc. PhDr. Miloš Kučera, CSc.</t>
  </si>
  <si>
    <t>PedF</t>
  </si>
  <si>
    <t>za publikaci Rilkovy "Sonette an Orpheus" Interpretace (a překlad)</t>
  </si>
  <si>
    <t>Cena Josefa Hlávky za vědeckou literaturu</t>
  </si>
  <si>
    <t>prof. MUDr. Oldřich Eliška, DrSc.</t>
  </si>
  <si>
    <t>1. LF</t>
  </si>
  <si>
    <t>za knihu Lymfologie, Teoretické základy a klinická praxe</t>
  </si>
  <si>
    <t>Ceny Francouzského velvyslanectví</t>
  </si>
  <si>
    <t>Mgr. Stanislav Valenta, Ph.D.</t>
  </si>
  <si>
    <t>MFF</t>
  </si>
  <si>
    <t>1. místo Becquerelova cena za jaderný výzkum</t>
  </si>
  <si>
    <t>MUDr. Lukáš Plachý</t>
  </si>
  <si>
    <t>1. místo Cena Alberta Schweitzera za lékařství</t>
  </si>
  <si>
    <t>MUDr. Lucie Hympánová</t>
  </si>
  <si>
    <t>3. LF</t>
  </si>
  <si>
    <t>3. místo Cena Alberta Schweitzera za lékařství</t>
  </si>
  <si>
    <t>JUDr. Václav Janeček</t>
  </si>
  <si>
    <t>PF</t>
  </si>
  <si>
    <t>Cena CEFRES Cena Jacquesa Derridy za humanitní a společenské vědy</t>
  </si>
  <si>
    <t>RNDr. Eva Bednářová, Ph.D.</t>
  </si>
  <si>
    <t>Zvláštní cena Jeana-Marieho Lehna za chemii</t>
  </si>
  <si>
    <t>Mgr. Ladislav Maršík</t>
  </si>
  <si>
    <t>Zvláštní cena Josepha Fouriera za počítačové vědy</t>
  </si>
  <si>
    <t>PharmDr. Lucie Hyršová, Ph.D.</t>
  </si>
  <si>
    <t>FaF</t>
  </si>
  <si>
    <t>2. místo Cena Sanofi za farmacii</t>
  </si>
  <si>
    <t>Mgr. Ivona Lhotská, Ph.D.</t>
  </si>
  <si>
    <t>3. místo Cena Sanofi za farmacii</t>
  </si>
  <si>
    <t>Dimitris N. Chorafas Prize</t>
  </si>
  <si>
    <t>Mgr. Jindřich Libovický, Ph.D.</t>
  </si>
  <si>
    <t>Multimodality in Machine Translation</t>
  </si>
  <si>
    <t>Medaile Josefa Hlávky</t>
  </si>
  <si>
    <t>prof. Jan Sokol, Ph.D., CSc.</t>
  </si>
  <si>
    <t>FHS</t>
  </si>
  <si>
    <t>za celoživotní dílo</t>
  </si>
  <si>
    <t>Cena Neuron</t>
  </si>
  <si>
    <t>RNDr. Martin Balko, Ph.D.</t>
  </si>
  <si>
    <t>Cena Neuron pro mladé nadějné vědce za vyřešení matematických problémů v kombinatorice 2019 v oboru computer science</t>
  </si>
  <si>
    <t>Ondřej Pejcha, Ph.D.</t>
  </si>
  <si>
    <t>Cena Neuron pro mladé nadějné vědce za významné obohacení současných poznatků o chování supernov a jiných zániků a proměn hvězd 2019 v oboru fyzika</t>
  </si>
  <si>
    <t>Petr Kohout, Ph.D.</t>
  </si>
  <si>
    <t xml:space="preserve">Cena Neuron pro mladé nadějné vědce za výzkum prospěšného vztahu mezi houbami a rostlinami - mykorhizní symbiózy 2019 v oboru biologie </t>
  </si>
  <si>
    <t>Česká hlava - Národní cena vlády</t>
  </si>
  <si>
    <t>prof. Mgr. Miroslav Bárta, Dr.</t>
  </si>
  <si>
    <t>FF</t>
  </si>
  <si>
    <t>za příspěvek k poznání starověkého Egypta</t>
  </si>
  <si>
    <t>Česká hlava - Cena Invence</t>
  </si>
  <si>
    <t>za definování nové kategorie protinádorových léčiv - takzvaných migrastik</t>
  </si>
  <si>
    <t>Cena MŠMT</t>
  </si>
  <si>
    <t>prof. RNDr. Petr Nachtigall, Ph.D.</t>
  </si>
  <si>
    <t>za mimořádné výsledky výzkumu v oblasti přírodních věd</t>
  </si>
  <si>
    <t>doc. RNDr. Filip Matějka, Ph.D.</t>
  </si>
  <si>
    <t>CERGE</t>
  </si>
  <si>
    <t>za mimořádné výsledky výzkumu v oblasti společenských věd</t>
  </si>
  <si>
    <t>Cena Františka Běhounka</t>
  </si>
  <si>
    <t>doc. RNDr. Jana Kalbáčová Vejpravová, Ph.D.</t>
  </si>
  <si>
    <t>za výzkum magnetických nanočástic a dvojdimenzionálních materiálů</t>
  </si>
  <si>
    <t>10.3 Ocenění udělovaná Univerzitou Karlovou</t>
  </si>
  <si>
    <t>Cena Bedřicha Hrozného</t>
  </si>
  <si>
    <t>doc. MUDr. Ondřej Hrušák, Ph.D.</t>
  </si>
  <si>
    <t>2.LF</t>
  </si>
  <si>
    <t>Za definování nové kategorie protinádorových léčiv, tzv. migrastatik, a návrh inovativní strategie léčby pevných nádorů s celosvětovým dopadem podpořené významnými experimentálními výsledky autorů v oblasti výzkumu invazivity nádorových buněk.</t>
  </si>
  <si>
    <t>za publikaci Rilkovy „Sonette an Orpheus“ Interpretace (a překlad)</t>
  </si>
  <si>
    <t>Laureáti Donatio Universitatis Carolinae</t>
  </si>
  <si>
    <t>prof. MUDr. Zuzana Moťovská, Ph.D.</t>
  </si>
  <si>
    <t>3.LF</t>
  </si>
  <si>
    <t>prof. RNDr. Bohumír Janský, CSc.</t>
  </si>
  <si>
    <t>prof. David Storch, Ph.D.</t>
  </si>
  <si>
    <t>prof. Ing. Evžen Kočenda, M.A., Ph.D., DrSc.</t>
  </si>
  <si>
    <t>FSV</t>
  </si>
  <si>
    <t>prof. Ing. Zdeněk Strakoš, DrSc.</t>
  </si>
  <si>
    <r>
      <rPr>
        <b/>
        <sz val="12"/>
        <color indexed="9"/>
        <rFont val="Calibri"/>
        <family val="2"/>
        <charset val="238"/>
      </rPr>
      <t xml:space="preserve">Tab. 12.1: </t>
    </r>
    <r>
      <rPr>
        <b/>
        <sz val="14"/>
        <color indexed="9"/>
        <rFont val="Calibri"/>
        <family val="2"/>
        <charset val="238"/>
      </rPr>
      <t>Ubytování, stravování</t>
    </r>
  </si>
  <si>
    <t>Lůžková kapacita kolejí VŠ celková</t>
  </si>
  <si>
    <t>Počet lůžek v pronajatých zařízeních</t>
  </si>
  <si>
    <t>Počet podaných žádostí/rezervací o ubytování k 31/12/2019</t>
  </si>
  <si>
    <t>Počet kladně vyřízených žádostí/rezervací o ubytování k 31/12/2019</t>
  </si>
  <si>
    <t>Počet lůžkodnů v roce 2019</t>
  </si>
  <si>
    <t>Počet hlavních jídel vydaných v roce 2019 studentům</t>
  </si>
  <si>
    <t>Počet hlavních jídel vydaných v roce 2019 zaměstnancům vysoké školy</t>
  </si>
  <si>
    <t>Počet hlavních jídel vydaných v roce 2019 ostatním strávníkům</t>
  </si>
  <si>
    <t>Označení</t>
  </si>
  <si>
    <r>
      <rPr>
        <b/>
        <sz val="12"/>
        <color indexed="9"/>
        <rFont val="Calibri"/>
        <family val="2"/>
        <charset val="238"/>
      </rPr>
      <t xml:space="preserve">Tab. 5.1: </t>
    </r>
    <r>
      <rPr>
        <b/>
        <sz val="14"/>
        <color indexed="9"/>
        <rFont val="Calibri"/>
        <family val="2"/>
        <charset val="238"/>
      </rPr>
      <t>Zájem o studium na vysoké škole</t>
    </r>
  </si>
  <si>
    <t>Počet uchazečů (fyzické osoby)</t>
  </si>
  <si>
    <t>Počet přihlášek</t>
  </si>
  <si>
    <t>Počet přijetí</t>
  </si>
  <si>
    <t>Počet zápisů ke studiu</t>
  </si>
  <si>
    <t xml:space="preserve"> - celkový údaj za VŠ není součtem údajů za jednotlivé fakulty!</t>
  </si>
  <si>
    <t>Vysoká škola CELKEM</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</si>
  <si>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</si>
  <si>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t>Kurzy orientované na výkon povolání</t>
  </si>
  <si>
    <t>Kurzy zájmové</t>
  </si>
  <si>
    <t>U3V</t>
  </si>
  <si>
    <t>do 15 hod</t>
  </si>
  <si>
    <t>od 16 do 100 hod</t>
  </si>
  <si>
    <t>více než 100 hod</t>
  </si>
  <si>
    <t>CELEKM</t>
  </si>
  <si>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</si>
  <si>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t>CELKEM*</t>
  </si>
  <si>
    <t>Z toho počet účastníků, jež byli přijímaní do akreditovaných studijních programů podle § 60 zákona o vysokých školách</t>
  </si>
  <si>
    <t xml:space="preserve">Pozn.: * = Jelikož jsou vykazovány fyzické osoby, které se mohou účastnit i více kurzů není údaj celkem součtem předcházejících řádků či sloupců, ale odráží stav reálného celkového počtu účastníků kurzů. </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</si>
  <si>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</si>
  <si>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</si>
  <si>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</si>
  <si>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</si>
  <si>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</si>
  <si>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</si>
  <si>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</si>
  <si>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t>
  </si>
  <si>
    <t>Vedoucí pracovník katedry/institutu/výzkumného pracoviště****</t>
  </si>
  <si>
    <t>Vedoucí pracovníci CELKEM *****</t>
  </si>
  <si>
    <t>Vysokoškolské ústavy a zemědělské nebo lesnické statky</t>
  </si>
  <si>
    <t>Ostatní pracoviště celkem***</t>
  </si>
  <si>
    <t>Fakulty*, vysokoškoslské ústavy a ostatní pracoviště celkem</t>
  </si>
  <si>
    <t>Vysoká škola CELKEM*****</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</si>
  <si>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</si>
  <si>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Pozn.: * = pouze fakulty a součásti pod ně spadající (dle výše uvedené charakteristiky)</t>
  </si>
  <si>
    <t>Pozn.: ** = podle zákona o vysokých školách, § 25. čl. 2.</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</si>
  <si>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</si>
  <si>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</si>
  <si>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t xml:space="preserve">Pozn.: ***** = údaj celkem nemusí odrážet reálný stav fyzických osob (jedna osoba může v rámci VŠ či fakulty zastávat více pozic), jedná se o prostý součet buňek. </t>
  </si>
  <si>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</si>
  <si>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H2020/ 7. rámcový program EK</t>
  </si>
  <si>
    <t>Z toho Marie-Curie Actions</t>
  </si>
  <si>
    <t>Ostatní</t>
  </si>
  <si>
    <t>Počet projektů*</t>
  </si>
  <si>
    <t>Počet vyslaných studentů**</t>
  </si>
  <si>
    <t>Počet přijatých studentů***</t>
  </si>
  <si>
    <t>Počet vyslaných akademických a vědeckých pracovníků****</t>
  </si>
  <si>
    <t>Počet přijatých akademických a vědeckých pracovníků*****</t>
  </si>
  <si>
    <t>Dotace v tis. Kč******</t>
  </si>
  <si>
    <t>Pozn.: *= Jedná se o v daném roce probíhající projekty.</t>
  </si>
  <si>
    <t>Pozn.: ** = Vyjíždějící studenti (tj. počty výjezdů) – kteří v roce 2019 absolvovali zahraniční pobyt; započítávají se i ti studenti, jejichž pobyt začal v roce 2018. Započítávají se pouze studenti, jejichž pobyt trval více než 4 týdny (28 dní). Pokud VŠ uvádí i jinak dlouhé výjezdy, uvede to v poznámce k tabulce.</t>
  </si>
  <si>
    <t>Pozn.: *** = Přijíždějící studenti (tj. počty příjezdů) – kteří přijeli v roce 2019; započítávají se i ti studenti, jejichž pobyt začal v roce 2018. Započítávají se pouze studenti, jejichž pobyt trval více než 4 týdny (28 dní). Pokud VŠ uvádí i jinak dlouhé výjezdy, uvede to v poznámce k tabulce.</t>
  </si>
  <si>
    <t>Pozn.: **** = Vyjíždějící akademičtí pracovníci (tj. počty výjezdů) – kteří v roce 2019 absolvovali zahraniční pobyt; započítávají se i ti pracovníci, jejichž pobyt začal v roce 2018.</t>
  </si>
  <si>
    <t>Pozn.: ***** = Přijíždějící akademičtí pracovníci (tj. počty příjezdů) – kteří přijeli v roce 2019; započítávají se i ti pracovníci, jejichž pobyt začal v roce 2018.</t>
  </si>
  <si>
    <t xml:space="preserve">Pozn.: ****** = Uvedené částky představují celkové finanční zdroje projektů, včetně spolufinancování MŠMT. </t>
  </si>
  <si>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</si>
  <si>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t>Počet vyslaných studentů*</t>
  </si>
  <si>
    <t>Počet přijatých studentů**</t>
  </si>
  <si>
    <t>Počet vyslaných akademických pracovníků***</t>
  </si>
  <si>
    <t>Počet přijatých akademických pracovníků****</t>
  </si>
  <si>
    <t>Počet vyslaných ostatních pracovníků***</t>
  </si>
  <si>
    <t>Počet přijatých ostatních pracovníků****</t>
  </si>
  <si>
    <t>CELKEM za zemi</t>
  </si>
  <si>
    <t xml:space="preserve">Země </t>
  </si>
  <si>
    <t>Z toho absolventské stáže******</t>
  </si>
  <si>
    <t>Afghánská islámská republika</t>
  </si>
  <si>
    <t>Albánská republika</t>
  </si>
  <si>
    <t>Alžírská demokratická a lidová republika</t>
  </si>
  <si>
    <t>Americké Panenské ostrovy</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</si>
  <si>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</si>
  <si>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</si>
  <si>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</si>
  <si>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</si>
  <si>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</si>
  <si>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</si>
  <si>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</si>
  <si>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</si>
  <si>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</si>
  <si>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</si>
  <si>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</si>
  <si>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Bailiwick Guernsey</t>
  </si>
  <si>
    <t>Bailiwick Jersey</t>
  </si>
  <si>
    <t>Bangladéšská lidová republika</t>
  </si>
  <si>
    <t>Barbados</t>
  </si>
  <si>
    <t>Belgické království</t>
  </si>
  <si>
    <t>Belize</t>
  </si>
  <si>
    <t>Běloruská republika</t>
  </si>
  <si>
    <t>Beninská republika</t>
  </si>
  <si>
    <t>Bermudy</t>
  </si>
  <si>
    <t>Bhútánské království</t>
  </si>
  <si>
    <t>Bolívarovská republika Venezuela</t>
  </si>
  <si>
    <t>Bonaire, Svatý Eustach a Saba</t>
  </si>
  <si>
    <t>Bosna a Hercegovina</t>
  </si>
  <si>
    <t>Botswanská republika</t>
  </si>
  <si>
    <t>Bouvetův ostrov</t>
  </si>
  <si>
    <t>Brazilská federativní republika</t>
  </si>
  <si>
    <t>Britské Panenské ostrovy</t>
  </si>
  <si>
    <t>Britské území v Indickém oceánu</t>
  </si>
  <si>
    <t>Bulharská republika</t>
  </si>
  <si>
    <t>Burkina Faso</t>
  </si>
  <si>
    <t>Burundská republika</t>
  </si>
  <si>
    <t>Cookovy ostrovy</t>
  </si>
  <si>
    <t>Curaçao</t>
  </si>
  <si>
    <t>Čadská republika</t>
  </si>
  <si>
    <t>Černá Hora</t>
  </si>
  <si>
    <t>Česká republika</t>
  </si>
  <si>
    <t>Čínská lidová republika</t>
  </si>
  <si>
    <t>Čínská republika (Tchaj-wan)</t>
  </si>
  <si>
    <t>Dánské království</t>
  </si>
  <si>
    <t>Demokratická republika Svatý Tomáš a Princův ostrov</t>
  </si>
  <si>
    <t>Demokratická republika Východní Timor</t>
  </si>
  <si>
    <t>Departement Mayotte</t>
  </si>
  <si>
    <t>Dominické společenství</t>
  </si>
  <si>
    <t>Dominikánská republika</t>
  </si>
  <si>
    <t>Džibutská republika</t>
  </si>
  <si>
    <t>Egyptská arabská republika</t>
  </si>
  <si>
    <t>Ekvádorská republika</t>
  </si>
  <si>
    <t>Estonská republika</t>
  </si>
  <si>
    <t>Etiopská federativní demokratická republika</t>
  </si>
  <si>
    <t>Faerské ostrovy</t>
  </si>
  <si>
    <t>Falklandy (Malvíny)</t>
  </si>
  <si>
    <t>Federace Svatý Kryštof a Nevis</t>
  </si>
  <si>
    <t>Federativní státy Mikronésie</t>
  </si>
  <si>
    <t>Fidžijská republika</t>
  </si>
  <si>
    <t>Filipínská republika</t>
  </si>
  <si>
    <t>Finská republika</t>
  </si>
  <si>
    <t>Francouzská Guyana</t>
  </si>
  <si>
    <t>Francouzská jižní a antarktická území</t>
  </si>
  <si>
    <t>Francouzská Polynésie</t>
  </si>
  <si>
    <t>Francouzská republika</t>
  </si>
  <si>
    <t>Gabonská republika</t>
  </si>
  <si>
    <t>Gambijská republika</t>
  </si>
  <si>
    <t>Ghanská republika</t>
  </si>
  <si>
    <t>Gibraltar</t>
  </si>
  <si>
    <t>Grenada</t>
  </si>
  <si>
    <t>Grónsko</t>
  </si>
  <si>
    <t>Gruzie</t>
  </si>
  <si>
    <t>Guatemalská republika</t>
  </si>
  <si>
    <t>Guinejská republika</t>
  </si>
  <si>
    <t>Guyanská kooperativní republika</t>
  </si>
  <si>
    <t>Heardův ostrov a MacDonaldovy ostrovy</t>
  </si>
  <si>
    <t>Honduraská republika</t>
  </si>
  <si>
    <t>Chilská republika</t>
  </si>
  <si>
    <t>Chorvatská republika</t>
  </si>
  <si>
    <t>Indická republika</t>
  </si>
  <si>
    <t>Indonéská republika</t>
  </si>
  <si>
    <t>Irácká republika</t>
  </si>
  <si>
    <t>Íránská islámská republika</t>
  </si>
  <si>
    <t>Irsko</t>
  </si>
  <si>
    <t>Islandská republika</t>
  </si>
  <si>
    <t>Italská republika</t>
  </si>
  <si>
    <t>Jamajka</t>
  </si>
  <si>
    <t>Japonsko</t>
  </si>
  <si>
    <t>Jemenská republika</t>
  </si>
  <si>
    <t>Jihoafrická republika</t>
  </si>
  <si>
    <t>Jihosúdánská republika</t>
  </si>
  <si>
    <t>Jižní Georgie a Jižní Sandwichovy ostrovy</t>
  </si>
  <si>
    <t>Jordánské hášimovské království</t>
  </si>
  <si>
    <t>Kajmanské ostrovy</t>
  </si>
  <si>
    <t>Kambodžské království</t>
  </si>
  <si>
    <t>Kamerunská republika</t>
  </si>
  <si>
    <t>Kanada</t>
  </si>
  <si>
    <t>Kapverdská republika</t>
  </si>
  <si>
    <t>Keňská republika</t>
  </si>
  <si>
    <t>Kolumbijská republika</t>
  </si>
  <si>
    <t>Komorský svaz</t>
  </si>
  <si>
    <t>Konžská demokratická republika</t>
  </si>
  <si>
    <t>Konžská republika</t>
  </si>
  <si>
    <t>Korejská lidově demokratická republika</t>
  </si>
  <si>
    <t>Korejská republika</t>
  </si>
  <si>
    <t>Kosovská republika</t>
  </si>
  <si>
    <t>Kostarická republika</t>
  </si>
  <si>
    <t>Království Bahrajn</t>
  </si>
  <si>
    <t>Království Saúdská Arábie</t>
  </si>
  <si>
    <t>Království Tonga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</si>
  <si>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</si>
  <si>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</si>
  <si>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</si>
  <si>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</si>
  <si>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</si>
  <si>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</si>
  <si>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</si>
  <si>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</si>
  <si>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</si>
  <si>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</si>
  <si>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</si>
  <si>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</si>
  <si>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</si>
  <si>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Madagaskarská republika</t>
  </si>
  <si>
    <t>Maďarsko</t>
  </si>
  <si>
    <t>Malajsie</t>
  </si>
  <si>
    <t>Malawiská republika</t>
  </si>
  <si>
    <t>Maledivská republika</t>
  </si>
  <si>
    <t>Maltská republika</t>
  </si>
  <si>
    <t>Marocké království</t>
  </si>
  <si>
    <t>Martinik</t>
  </si>
  <si>
    <t>Mauricijská republika</t>
  </si>
  <si>
    <t>Mauritánská islámská republika</t>
  </si>
  <si>
    <t>Menší odlehlé ostrovy USA</t>
  </si>
  <si>
    <t>Mnohonárodní stát Bolívie</t>
  </si>
  <si>
    <t>Moldavská republika</t>
  </si>
  <si>
    <t>Monacké knížectví</t>
  </si>
  <si>
    <t>Mongolsko</t>
  </si>
  <si>
    <t>Montserrat</t>
  </si>
  <si>
    <t>Mosambická republika</t>
  </si>
  <si>
    <t>Namibijská republika</t>
  </si>
  <si>
    <t>Nepálská federativní demokratická republika</t>
  </si>
  <si>
    <t>Nezávislý stát Papua Nová Guinea</t>
  </si>
  <si>
    <t>Nezávislý stát Samoa</t>
  </si>
  <si>
    <t>Nigerijská federativní republika</t>
  </si>
  <si>
    <t>Nigerská republika</t>
  </si>
  <si>
    <t>Nikaragujská republika</t>
  </si>
  <si>
    <t>Niue</t>
  </si>
  <si>
    <t>Nizozemsko</t>
  </si>
  <si>
    <t>Norské království</t>
  </si>
  <si>
    <t>Nová Kaledonie</t>
  </si>
  <si>
    <t>Nový Zéland</t>
  </si>
  <si>
    <t>Ostrov Man</t>
  </si>
  <si>
    <t>Ostrovy Turks a Caicos</t>
  </si>
  <si>
    <t>Pákistánská islámská republika</t>
  </si>
  <si>
    <t>Palestinská autonomní území</t>
  </si>
  <si>
    <t>Panamská republika</t>
  </si>
  <si>
    <t>Paraguayská republika</t>
  </si>
  <si>
    <t>Peruánská republika</t>
  </si>
  <si>
    <t>Pitcairnovy ostrovy</t>
  </si>
  <si>
    <t>Polská republika</t>
  </si>
  <si>
    <t>Portorické společenství</t>
  </si>
  <si>
    <t>Portugalská republika</t>
  </si>
  <si>
    <t>Provincie Alandy</t>
  </si>
  <si>
    <t>Rakouská republika</t>
  </si>
  <si>
    <t>Region Guadeloupe</t>
  </si>
  <si>
    <t>Region Réunion</t>
  </si>
  <si>
    <t>Republika Guinea-Bissau</t>
  </si>
  <si>
    <t>Republika Haiti</t>
  </si>
  <si>
    <t>Republika Kazachstán</t>
  </si>
  <si>
    <t>Republika Kiribati</t>
  </si>
  <si>
    <t>Republika Mali</t>
  </si>
  <si>
    <t>Republika Marshallovy ostrovy</t>
  </si>
  <si>
    <t>Republika Myanmarský svaz</t>
  </si>
  <si>
    <t>Republika Nauru</t>
  </si>
  <si>
    <t>Republika Palau</t>
  </si>
  <si>
    <t>Republika Pobřeží slonoviny</t>
  </si>
  <si>
    <t>Republika Rovníková Guinea</t>
  </si>
  <si>
    <t>Republika San Marino</t>
  </si>
  <si>
    <t>Republika Severní Makedonie</t>
  </si>
  <si>
    <t>Republika Sierra Leone</t>
  </si>
  <si>
    <t>Republika Tádžikistán</t>
  </si>
  <si>
    <t>Republika Trinidad a Tobago</t>
  </si>
  <si>
    <t>Republika Uzbekistán</t>
  </si>
  <si>
    <t>Republika Vanuatu</t>
  </si>
  <si>
    <t>Rumunsko</t>
  </si>
  <si>
    <t>Ruská federace</t>
  </si>
  <si>
    <t>Rwandská republika</t>
  </si>
  <si>
    <t>Řecká republika</t>
  </si>
  <si>
    <t>Saharská arabská demokratická republika</t>
  </si>
  <si>
    <t>Salvadorská republika</t>
  </si>
  <si>
    <t>Senegalská republika</t>
  </si>
  <si>
    <t>Seychelská republika</t>
  </si>
  <si>
    <t>Singapurská republika</t>
  </si>
  <si>
    <t>Slovenská republika</t>
  </si>
  <si>
    <t>Slovinská republika</t>
  </si>
  <si>
    <t>Somálská federativní republika</t>
  </si>
  <si>
    <t>Spojené království Velké Británie a Severního Irska</t>
  </si>
  <si>
    <t>Spojené státy americké</t>
  </si>
  <si>
    <t>Spojené státy mexické</t>
  </si>
  <si>
    <t>Společenství Severní Mariany</t>
  </si>
  <si>
    <t>Společenství Svatý Bartoloměj</t>
  </si>
  <si>
    <t>Společenství Svatý Martin</t>
  </si>
  <si>
    <t>Spolková republika Německo</t>
  </si>
  <si>
    <t>Srbská republika</t>
  </si>
  <si>
    <t>Stát Brunej Darussalam</t>
  </si>
  <si>
    <t>Stát Eritrea</t>
  </si>
  <si>
    <t>Stát Izrael</t>
  </si>
  <si>
    <t>Stát Katar</t>
  </si>
  <si>
    <t>Stát Spojené arabské emiráty</t>
  </si>
  <si>
    <t>Středoafrická republika</t>
  </si>
  <si>
    <t>Súdánská republika</t>
  </si>
  <si>
    <t>Sultanát Omán</t>
  </si>
  <si>
    <t>Surinamská republika</t>
  </si>
  <si>
    <t>Svatá Helena, Ascension a Tristan da Cunha</t>
  </si>
  <si>
    <t>Svatá Lucie</t>
  </si>
  <si>
    <t>Svatý Martin (NL)</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</si>
  <si>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</si>
  <si>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</si>
  <si>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</si>
  <si>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</si>
  <si>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</si>
  <si>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</si>
  <si>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</si>
  <si>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</si>
  <si>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</si>
  <si>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Tanzanská sjednocená republika</t>
  </si>
  <si>
    <t>Teritorium Guam</t>
  </si>
  <si>
    <t>Teritorium Wallisovy ostrovy a Futuna</t>
  </si>
  <si>
    <t>Thajské království</t>
  </si>
  <si>
    <t>Tokelau</t>
  </si>
  <si>
    <t>Tožská republika</t>
  </si>
  <si>
    <t>Tuniská republika</t>
  </si>
  <si>
    <t>Turecká republika</t>
  </si>
  <si>
    <t>Turkmenistán</t>
  </si>
  <si>
    <t>Tuvalu</t>
  </si>
  <si>
    <t>Ugandská republika</t>
  </si>
  <si>
    <t>Ukrajina</t>
  </si>
  <si>
    <t>Uruguayská východní republika</t>
  </si>
  <si>
    <t>Území Americká Samoa</t>
  </si>
  <si>
    <t>Území Kokosové (Keelingovy) ostrovy</t>
  </si>
  <si>
    <t>Území Norfolk</t>
  </si>
  <si>
    <t>Území Vánoční ostrov</t>
  </si>
  <si>
    <t>Územní společenství Saint Pierre a Miquelon</t>
  </si>
  <si>
    <t>Vatikánský městský stát</t>
  </si>
  <si>
    <t>Vietnamská socialistická republika</t>
  </si>
  <si>
    <t>Zambijská republika</t>
  </si>
  <si>
    <t>Zimbabwská republika</t>
  </si>
  <si>
    <t>Zvláštní administrativní oblast Čínské lidové republiky Hongkong</t>
  </si>
  <si>
    <t>Zvláštní administrativní oblast Čínské lidové republiky Macao</t>
  </si>
  <si>
    <t xml:space="preserve">Pozn.: * = Vyjíždějící studenti (tj. počty výjezdů) – studenti, kteří v roce 2019 absolvovali (ukončili) zahraniční pobyt; započítávají se i ti studenti, jejichž pobyt začal v roce 2018. Započítávají se pouze studenti, jejichž pobyt trval alespoň 2 týdny (14 dní). </t>
  </si>
  <si>
    <t xml:space="preserve">Pozn.: ** = Přijíždějící studenti (tj. počty příjezdů) – studenti, kteří přijeli v roce 2019; započítávají se i ti studenti, jejichž pobyt začal v roce 2018. Započítávají se pouze studenti, jejichž pobyt trval alespoň 2 týdny (14 dní). </t>
  </si>
  <si>
    <t>Pozn.: *** = Vyjíždějící akademičtí/ostatní pracovníci (tj. počty výjezdů) – pracovníci, kteří v roce 2019 absolvovali (ukončili) zahraniční pobyt; započítávají se i ti pracovníci, jejichž pobyt začal v roce 2018. Započítávají se pouze pracovníci, jejichž pobyt trval alespoň 5 dní.</t>
  </si>
  <si>
    <t>Pozn.: **** = Přijíždějící akademičtí/ostatní pracovníci (tj. počty příjezdů) – pracovníci, kteří přijeli v roce 2019; započítávají se i ti pracovníci, jejichž pobyt začal v roce 2018. Započítávají se pouze pracovníci, jejichž pobyt trval alespoň 5 dní.</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</si>
  <si>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</si>
  <si>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</si>
  <si>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t>7.4 Mobilita a zapojení v mezinárodních vzdělávacích programech</t>
  </si>
  <si>
    <t>Mobilita</t>
  </si>
  <si>
    <t>Studenti</t>
  </si>
  <si>
    <t xml:space="preserve"> Akademičtí a vědečtí pracovníci</t>
  </si>
  <si>
    <t xml:space="preserve"> Ostatní (neakademičtí a nevědečtí) pracovníci</t>
  </si>
  <si>
    <r>
      <t>Počet vyslání</t>
    </r>
    <r>
      <rPr>
        <vertAlign val="superscript"/>
        <sz val="11"/>
        <color theme="1"/>
        <rFont val="Calibri"/>
        <family val="2"/>
        <charset val="238"/>
        <scheme val="minor"/>
      </rPr>
      <t>1</t>
    </r>
  </si>
  <si>
    <r>
      <t>Počet přijetí</t>
    </r>
    <r>
      <rPr>
        <vertAlign val="superscript"/>
        <sz val="11"/>
        <color theme="1"/>
        <rFont val="Calibri"/>
        <family val="2"/>
        <charset val="238"/>
        <scheme val="minor"/>
      </rPr>
      <t>2</t>
    </r>
  </si>
  <si>
    <t>do 2 týdnů</t>
  </si>
  <si>
    <t>delší než   2 týdny</t>
  </si>
  <si>
    <t>do 5 prac. dnů</t>
  </si>
  <si>
    <t>delší než 5 prac.dnů</t>
  </si>
  <si>
    <t>Fakultní dohoda</t>
  </si>
  <si>
    <t>Konference a sympozia</t>
  </si>
  <si>
    <t>Přednáškové pobyty krátkodobé</t>
  </si>
  <si>
    <t>Přednáškové pobyty dlouhodobé</t>
  </si>
  <si>
    <t>Odborné stáže</t>
  </si>
  <si>
    <t>Meziuniverzitní dohoda</t>
  </si>
  <si>
    <t>Jiné</t>
  </si>
  <si>
    <r>
      <t>1</t>
    </r>
    <r>
      <rPr>
        <b/>
        <sz val="11"/>
        <color theme="1"/>
        <rFont val="Times New Roman"/>
        <family val="1"/>
        <charset val="238"/>
      </rPr>
      <t xml:space="preserve">Vyjíždějící studenti/akademičtí pracovníci/ostatní pracovníci </t>
    </r>
    <r>
      <rPr>
        <sz val="11"/>
        <color theme="1"/>
        <rFont val="Times New Roman"/>
        <family val="1"/>
        <charset val="238"/>
      </rPr>
      <t>- (tj. počty výjezdů) – kteří v roce 2019 absolvovali zahraniční pobyt; započítávají se i ti pracovníci, jejichž pobyt začal v roce 2018.</t>
    </r>
  </si>
  <si>
    <r>
      <t>2</t>
    </r>
    <r>
      <rPr>
        <b/>
        <sz val="11"/>
        <color theme="1"/>
        <rFont val="Times New Roman"/>
        <family val="1"/>
        <charset val="238"/>
      </rPr>
      <t>Přijíždějící studenti/akademičtí pracovníci/ostatní pracovníci</t>
    </r>
    <r>
      <rPr>
        <sz val="11"/>
        <color theme="1"/>
        <rFont val="Times New Roman"/>
        <family val="1"/>
        <charset val="238"/>
      </rPr>
      <t> - (tj. počty příjezdů) – kteří přijeli v roce 2019; započítávají se i ti pracovníci, jejichž pobyt začal v roce 2018.</t>
    </r>
  </si>
  <si>
    <t xml:space="preserve">Zapojení v mezinárodních vzdělávacích programech </t>
  </si>
  <si>
    <t>Ostatní pracovníci</t>
  </si>
  <si>
    <t>Projekty, dotace</t>
  </si>
  <si>
    <t>Program</t>
  </si>
  <si>
    <r>
      <t xml:space="preserve">Počet vyslání </t>
    </r>
    <r>
      <rPr>
        <vertAlign val="superscript"/>
        <sz val="11"/>
        <color theme="1"/>
        <rFont val="Calibri"/>
        <family val="2"/>
        <charset val="238"/>
        <scheme val="minor"/>
      </rPr>
      <t>1</t>
    </r>
  </si>
  <si>
    <r>
      <t xml:space="preserve">Počet přijetí </t>
    </r>
    <r>
      <rPr>
        <vertAlign val="superscript"/>
        <sz val="11"/>
        <color theme="1"/>
        <rFont val="Calibri"/>
        <family val="2"/>
        <charset val="238"/>
        <scheme val="minor"/>
      </rPr>
      <t>2</t>
    </r>
  </si>
  <si>
    <t>Počet projektů</t>
  </si>
  <si>
    <t>Dotace (v tis. Kč)</t>
  </si>
  <si>
    <t>Erasmus</t>
  </si>
  <si>
    <t>E+ Strategická partnerství</t>
  </si>
  <si>
    <t>E+ Capacity Building</t>
  </si>
  <si>
    <t>E+ Sport</t>
  </si>
  <si>
    <t>E+ Jean Monnet</t>
  </si>
  <si>
    <t>E+ Erasmus Mundus</t>
  </si>
  <si>
    <t>E+ Knowledge Alliances</t>
  </si>
  <si>
    <t>E+ další</t>
  </si>
  <si>
    <t>CEEPUS</t>
  </si>
  <si>
    <t>AKTION</t>
  </si>
  <si>
    <t>Rozvojové programy MŠMT</t>
  </si>
  <si>
    <r>
      <t>1</t>
    </r>
    <r>
      <rPr>
        <b/>
        <sz val="10"/>
        <color rgb="FF000000"/>
        <rFont val="Calibri"/>
        <family val="2"/>
        <charset val="238"/>
        <scheme val="minor"/>
      </rPr>
      <t>Vyjíždějící studenti/akademičtí pracovníci/ostatní pracovníci</t>
    </r>
    <r>
      <rPr>
        <sz val="10"/>
        <color rgb="FF000000"/>
        <rFont val="Calibri"/>
        <family val="2"/>
        <charset val="238"/>
        <scheme val="minor"/>
      </rPr>
      <t>- (tj. počty výjezdů) – kteří v roce 2019 absolvovali zahraniční pobyt; započítávají se i ti studenti, jejichž pobyt začal v roce 2018.</t>
    </r>
  </si>
  <si>
    <r>
      <t>2</t>
    </r>
    <r>
      <rPr>
        <b/>
        <sz val="10"/>
        <color rgb="FF000000"/>
        <rFont val="Calibri"/>
        <family val="2"/>
        <charset val="238"/>
        <scheme val="minor"/>
      </rPr>
      <t>Přijíždějící studenti/akademičtí pracovníci/ostatní pracovníci</t>
    </r>
    <r>
      <rPr>
        <sz val="10"/>
        <color rgb="FF000000"/>
        <rFont val="Calibri"/>
        <family val="2"/>
        <charset val="238"/>
        <scheme val="minor"/>
      </rPr>
      <t> - (tj. počty příjezdů) – kteří přijeli v roce 2019; započítávají se i ti studenti, jejichž pobyt začal v roce 2018.</t>
    </r>
  </si>
  <si>
    <r>
      <rPr>
        <b/>
        <sz val="12"/>
        <color indexed="9"/>
        <rFont val="Calibri"/>
        <family val="2"/>
        <charset val="238"/>
      </rPr>
      <t xml:space="preserve">Tab. 8.1: </t>
    </r>
    <r>
      <rPr>
        <b/>
        <sz val="14"/>
        <color indexed="9"/>
        <rFont val="Calibri"/>
        <family val="2"/>
        <charset val="238"/>
      </rPr>
      <t xml:space="preserve"> Konference (spolu)pořádané vysokou školou (počty)</t>
    </r>
  </si>
  <si>
    <t xml:space="preserve">S počtem účastníků vyšším než 60 </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</si>
  <si>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</si>
  <si>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</si>
  <si>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</si>
  <si>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Osoby mající pracovně právní vztah s vysokou školou nebo její součástí</t>
  </si>
  <si>
    <t>Osoby nemající pracovně právní vztah s vysokou školou nebo její součástí</t>
  </si>
  <si>
    <t>Počet osob podílejících se na výuce</t>
  </si>
  <si>
    <t>Počet osob podílejících se na vedení závěrečné práce</t>
  </si>
  <si>
    <t>Počet osob podílejících se na zajištění praxí***</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</si>
  <si>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</si>
  <si>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Pozn.: ** = Fakulta nebo jiná součást vysoké školy uskutečňující akreditovaný studijní program/obor.</t>
  </si>
  <si>
    <t>Pozn.: *** = Jedná se o osoby mající přímou zodpovědnost za výkon odborné praxe studenta.</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</si>
  <si>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</si>
  <si>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</si>
  <si>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Počty aktivních studií</t>
  </si>
  <si>
    <t>Akademický profil</t>
  </si>
  <si>
    <t>Profesní profil</t>
  </si>
  <si>
    <t xml:space="preserve">Pozn.: * = Doba trvání jednotlivých povinných praxí mohla být i kratší, ale v součtu musela dosahovat alespoň 1 měsíce. </t>
  </si>
  <si>
    <t>Pozn.: ** = Fakulta nebo jiná součást vysoké školy uskutečňující akreditovaný studijní program/obor</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</si>
  <si>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</si>
  <si>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Pozn.: **** = VŠ uvede údaj vztahující se k nejnižší akreditované jednotce - promírně studijní obor, pokud studijní program se nedělí na studijní obory, tak údaj za studijní program</t>
  </si>
  <si>
    <t>Vysoká škola (název)</t>
  </si>
  <si>
    <t>Tab. 6.5: Akademičtí a vědečtí pracovníci s cizím státním občanstvím (průměrné přepočtené počty******)</t>
  </si>
  <si>
    <t xml:space="preserve">       v tom:  Německo</t>
  </si>
  <si>
    <t xml:space="preserve">                    Polsko</t>
  </si>
  <si>
    <t xml:space="preserve">                    Rakousko</t>
  </si>
  <si>
    <t xml:space="preserve">                    Slovensko</t>
  </si>
  <si>
    <t xml:space="preserve">                   ostatní státy EU</t>
  </si>
  <si>
    <t xml:space="preserve">                   ostatní státy mimo EU</t>
  </si>
  <si>
    <t>ženy z celkového počtu (bez ohledu na státní občanství)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</si>
  <si>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</si>
  <si>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 xml:space="preserve">Tab. 7.3: </t>
    </r>
    <r>
      <rPr>
        <b/>
        <sz val="14"/>
        <color indexed="9"/>
        <rFont val="Calibri"/>
        <family val="2"/>
        <charset val="238"/>
      </rPr>
      <t>Mobilita absolventů** (počty a podíly absolvovaných studií)</t>
    </r>
  </si>
  <si>
    <t>CELKEM**</t>
  </si>
  <si>
    <t>podíl</t>
  </si>
  <si>
    <t>počet</t>
  </si>
  <si>
    <t>Podíl [%] a počet absolventů, kteří během svého studia vyjeli na zahraniční pobyt v délce alespoň 14 dní</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</si>
  <si>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</si>
  <si>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</si>
  <si>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</si>
  <si>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Fakulta</t>
  </si>
  <si>
    <t>AJ</t>
  </si>
  <si>
    <t>NJ</t>
  </si>
  <si>
    <t>FJ</t>
  </si>
  <si>
    <t>RJ</t>
  </si>
  <si>
    <t>KTF</t>
  </si>
  <si>
    <t>ETF</t>
  </si>
  <si>
    <t>HTF</t>
  </si>
  <si>
    <t>1.LF</t>
  </si>
  <si>
    <t>LFHK</t>
  </si>
  <si>
    <t>FTVS</t>
  </si>
  <si>
    <t>Kód</t>
  </si>
  <si>
    <t>Název</t>
  </si>
  <si>
    <t>Muži</t>
  </si>
  <si>
    <t>Ženy</t>
  </si>
  <si>
    <t>Cizinci</t>
  </si>
  <si>
    <t>V ciz. jaz.</t>
  </si>
  <si>
    <t>KF</t>
  </si>
  <si>
    <t>B7105</t>
  </si>
  <si>
    <t>N7105</t>
  </si>
  <si>
    <t>P7105</t>
  </si>
  <si>
    <t>N6107</t>
  </si>
  <si>
    <t>Humanitní studia</t>
  </si>
  <si>
    <t>B8109</t>
  </si>
  <si>
    <t>N8109</t>
  </si>
  <si>
    <t>P8109</t>
  </si>
  <si>
    <t>B6141</t>
  </si>
  <si>
    <t>Teologie</t>
  </si>
  <si>
    <t>M6141</t>
  </si>
  <si>
    <t>N6141</t>
  </si>
  <si>
    <t>P6141</t>
  </si>
  <si>
    <t>KTF celkem</t>
  </si>
  <si>
    <t>P6101</t>
  </si>
  <si>
    <t>B7508</t>
  </si>
  <si>
    <t>Sociální práce</t>
  </si>
  <si>
    <t>ETF celkem</t>
  </si>
  <si>
    <t>B6107</t>
  </si>
  <si>
    <t>N7508</t>
  </si>
  <si>
    <t>B7507</t>
  </si>
  <si>
    <t>N7504</t>
  </si>
  <si>
    <t>Učitelství pro střední školy</t>
  </si>
  <si>
    <t>HTF celkem</t>
  </si>
  <si>
    <t>M6805</t>
  </si>
  <si>
    <t>Právo a právní věda</t>
  </si>
  <si>
    <t>P6801</t>
  </si>
  <si>
    <t>Teoretické právní vědy</t>
  </si>
  <si>
    <t>PF celkem</t>
  </si>
  <si>
    <t>P5183</t>
  </si>
  <si>
    <t>Bioetika</t>
  </si>
  <si>
    <t>P1412</t>
  </si>
  <si>
    <t>Biochemie a patobiochemie</t>
  </si>
  <si>
    <t>P1516</t>
  </si>
  <si>
    <t>P1804</t>
  </si>
  <si>
    <t>Biomedicínská informatika</t>
  </si>
  <si>
    <t>P5132</t>
  </si>
  <si>
    <t>Dějiny lékařství</t>
  </si>
  <si>
    <t>P5105</t>
  </si>
  <si>
    <t>Experimentální chirurgie</t>
  </si>
  <si>
    <t>P5208</t>
  </si>
  <si>
    <t>P5106</t>
  </si>
  <si>
    <t>Fyziologie a patofyziologie člověka</t>
  </si>
  <si>
    <t>P5107</t>
  </si>
  <si>
    <t>Gerontologie</t>
  </si>
  <si>
    <t>P1517</t>
  </si>
  <si>
    <t>P5110</t>
  </si>
  <si>
    <t>Lékařská biofyzika</t>
  </si>
  <si>
    <t>P1510</t>
  </si>
  <si>
    <t>Mikrobiologie</t>
  </si>
  <si>
    <t>P1519</t>
  </si>
  <si>
    <t>P5108</t>
  </si>
  <si>
    <t>Neurovědy</t>
  </si>
  <si>
    <t>B5341</t>
  </si>
  <si>
    <t>Ošetřovatelství</t>
  </si>
  <si>
    <t>P1522</t>
  </si>
  <si>
    <t>Parazitologie</t>
  </si>
  <si>
    <t>B5349</t>
  </si>
  <si>
    <t>Porodní asistence</t>
  </si>
  <si>
    <t>P5109</t>
  </si>
  <si>
    <t>Preventivní medicína</t>
  </si>
  <si>
    <t>P7701</t>
  </si>
  <si>
    <t>Psychologie</t>
  </si>
  <si>
    <t>B5345</t>
  </si>
  <si>
    <t>Specializace ve zdravotnictví</t>
  </si>
  <si>
    <t>N5345</t>
  </si>
  <si>
    <t>P5345</t>
  </si>
  <si>
    <t>M5103</t>
  </si>
  <si>
    <t>Všeobecné lékařství</t>
  </si>
  <si>
    <t>P1529</t>
  </si>
  <si>
    <t>P5150</t>
  </si>
  <si>
    <t>Zobrazovací metody v lékařství</t>
  </si>
  <si>
    <t>M5111</t>
  </si>
  <si>
    <t>Zubní lékařství</t>
  </si>
  <si>
    <t>1.LF celkem</t>
  </si>
  <si>
    <t>2.LF celkem</t>
  </si>
  <si>
    <t>3.LF celkem</t>
  </si>
  <si>
    <t>LFP</t>
  </si>
  <si>
    <t>P5112</t>
  </si>
  <si>
    <t>Anatomie, histologie a embryologie</t>
  </si>
  <si>
    <t>P5144</t>
  </si>
  <si>
    <t>Dermatovenerologie</t>
  </si>
  <si>
    <t>P5113</t>
  </si>
  <si>
    <t>Fyziologie a patologická fyziologie</t>
  </si>
  <si>
    <t>P5114</t>
  </si>
  <si>
    <t>Gynekologie a porodnictví</t>
  </si>
  <si>
    <t>P5115</t>
  </si>
  <si>
    <t>Hygiena, preventivní lékařství a epidemiologie</t>
  </si>
  <si>
    <t>P5116</t>
  </si>
  <si>
    <t>Chirurgie</t>
  </si>
  <si>
    <t>P5118</t>
  </si>
  <si>
    <t>Lékařská farmakologie</t>
  </si>
  <si>
    <t>P5143</t>
  </si>
  <si>
    <t>Neurologie a psychiatrie</t>
  </si>
  <si>
    <t>P5162</t>
  </si>
  <si>
    <t>P5185</t>
  </si>
  <si>
    <t>Ortopedie</t>
  </si>
  <si>
    <t>P5137</t>
  </si>
  <si>
    <t>P5145</t>
  </si>
  <si>
    <t>Patologie</t>
  </si>
  <si>
    <t>P5124</t>
  </si>
  <si>
    <t>Pediatrie</t>
  </si>
  <si>
    <t>P5128</t>
  </si>
  <si>
    <t>Sociální lékařství</t>
  </si>
  <si>
    <t>P5104</t>
  </si>
  <si>
    <t>Stomatologie</t>
  </si>
  <si>
    <t>P5129</t>
  </si>
  <si>
    <t>Vnitřní nemoci</t>
  </si>
  <si>
    <t>LFP celkem</t>
  </si>
  <si>
    <t>P5163</t>
  </si>
  <si>
    <t>P5151</t>
  </si>
  <si>
    <t>Klinická biochemie</t>
  </si>
  <si>
    <t>P5142</t>
  </si>
  <si>
    <t>Klinická onkologie a radioterapie</t>
  </si>
  <si>
    <t>P5117</t>
  </si>
  <si>
    <t>Lékařská biologie</t>
  </si>
  <si>
    <t>P5120</t>
  </si>
  <si>
    <t>Lékařská chemie a biochemie</t>
  </si>
  <si>
    <t>P5121</t>
  </si>
  <si>
    <t>Lékařská imunologie</t>
  </si>
  <si>
    <t>P5122</t>
  </si>
  <si>
    <t>Lékařská mikrobiologie</t>
  </si>
  <si>
    <t>P5123</t>
  </si>
  <si>
    <t xml:space="preserve">Neurologie </t>
  </si>
  <si>
    <t>P5147</t>
  </si>
  <si>
    <t>Oční lékařství</t>
  </si>
  <si>
    <t>P5127</t>
  </si>
  <si>
    <t>Psychiatrie</t>
  </si>
  <si>
    <t>P5146</t>
  </si>
  <si>
    <t>Radiologie</t>
  </si>
  <si>
    <t>P5347</t>
  </si>
  <si>
    <t xml:space="preserve">Veřejné zdravotnictví </t>
  </si>
  <si>
    <t>LFHK celkem</t>
  </si>
  <si>
    <t>P1406</t>
  </si>
  <si>
    <t>Biochemie</t>
  </si>
  <si>
    <t>M5206</t>
  </si>
  <si>
    <t>Farmacie</t>
  </si>
  <si>
    <t>P5206</t>
  </si>
  <si>
    <t>P1402</t>
  </si>
  <si>
    <t>B5207</t>
  </si>
  <si>
    <t>Zdravotnická bioanalytika</t>
  </si>
  <si>
    <t>N5207</t>
  </si>
  <si>
    <t>FaF celkem</t>
  </si>
  <si>
    <t>B7311</t>
  </si>
  <si>
    <t>Anglistika - amerikanistika</t>
  </si>
  <si>
    <t>B7312</t>
  </si>
  <si>
    <t>Čeština v komunikaci neslyšících</t>
  </si>
  <si>
    <t>N7312</t>
  </si>
  <si>
    <t>B7310</t>
  </si>
  <si>
    <t>N7310</t>
  </si>
  <si>
    <t>P7310</t>
  </si>
  <si>
    <t>B6101</t>
  </si>
  <si>
    <t>N6101</t>
  </si>
  <si>
    <t>B6145</t>
  </si>
  <si>
    <t>Humanitní vědy</t>
  </si>
  <si>
    <t>N6145</t>
  </si>
  <si>
    <t>B7201</t>
  </si>
  <si>
    <t>Informační studia a knihovnictví</t>
  </si>
  <si>
    <t>N7201</t>
  </si>
  <si>
    <t>P7201</t>
  </si>
  <si>
    <t>B6142</t>
  </si>
  <si>
    <t>Logika</t>
  </si>
  <si>
    <t>N6142</t>
  </si>
  <si>
    <t>P6142</t>
  </si>
  <si>
    <t>B7501</t>
  </si>
  <si>
    <t>N7501</t>
  </si>
  <si>
    <t>P7501</t>
  </si>
  <si>
    <t>B6701</t>
  </si>
  <si>
    <t>N6701</t>
  </si>
  <si>
    <t>P6701</t>
  </si>
  <si>
    <t>B7313</t>
  </si>
  <si>
    <t>Překladatelství a tlumočnictví</t>
  </si>
  <si>
    <t>N7313</t>
  </si>
  <si>
    <t>B7701</t>
  </si>
  <si>
    <t>N7701</t>
  </si>
  <si>
    <t>B6731</t>
  </si>
  <si>
    <t>Sociální politika a sociální práce</t>
  </si>
  <si>
    <t>N6731</t>
  </si>
  <si>
    <t>P6731</t>
  </si>
  <si>
    <t>B6703</t>
  </si>
  <si>
    <t>Sociologie</t>
  </si>
  <si>
    <t>N6703</t>
  </si>
  <si>
    <t>P6703</t>
  </si>
  <si>
    <t>P7316</t>
  </si>
  <si>
    <t>FF celkem</t>
  </si>
  <si>
    <t>P1403</t>
  </si>
  <si>
    <t>P1524</t>
  </si>
  <si>
    <t>Anatomie a fyziologie rostlin</t>
  </si>
  <si>
    <t>P1401</t>
  </si>
  <si>
    <t>Anorganická chemie</t>
  </si>
  <si>
    <t>P1512</t>
  </si>
  <si>
    <t>Antropologie</t>
  </si>
  <si>
    <t>P1525</t>
  </si>
  <si>
    <t>Antropologie a genetika člověka</t>
  </si>
  <si>
    <t>P1202</t>
  </si>
  <si>
    <t>Aplikovaná geologie</t>
  </si>
  <si>
    <t>B1406</t>
  </si>
  <si>
    <t>N1406</t>
  </si>
  <si>
    <t>B3967</t>
  </si>
  <si>
    <t>Bioinformatika</t>
  </si>
  <si>
    <t>N3967</t>
  </si>
  <si>
    <t>B1501</t>
  </si>
  <si>
    <t>Biologie</t>
  </si>
  <si>
    <t>N1501</t>
  </si>
  <si>
    <t>P1507</t>
  </si>
  <si>
    <t>B1303</t>
  </si>
  <si>
    <t>Demografie</t>
  </si>
  <si>
    <t>N1303</t>
  </si>
  <si>
    <t>P1303</t>
  </si>
  <si>
    <t>P1423</t>
  </si>
  <si>
    <t>Didaktika chemie</t>
  </si>
  <si>
    <t>P1514</t>
  </si>
  <si>
    <t>Ekologie</t>
  </si>
  <si>
    <t>B1601</t>
  </si>
  <si>
    <t>Ekologie a ochrana prostředí</t>
  </si>
  <si>
    <t>N1601</t>
  </si>
  <si>
    <t>P3931</t>
  </si>
  <si>
    <t>N5135</t>
  </si>
  <si>
    <t>Epidemiologie</t>
  </si>
  <si>
    <t>P6144</t>
  </si>
  <si>
    <t>Filozofie a dějiny přírodních věd</t>
  </si>
  <si>
    <t>P1306</t>
  </si>
  <si>
    <t>Fyzická geografie a geoekologie</t>
  </si>
  <si>
    <t>P1404</t>
  </si>
  <si>
    <t>P1521</t>
  </si>
  <si>
    <t>B1301</t>
  </si>
  <si>
    <t>Geografie</t>
  </si>
  <si>
    <t>N1301</t>
  </si>
  <si>
    <t>B1201</t>
  </si>
  <si>
    <t>Geologie</t>
  </si>
  <si>
    <t>N1201</t>
  </si>
  <si>
    <t>P1201</t>
  </si>
  <si>
    <t>B3975</t>
  </si>
  <si>
    <t>Hydrologie a hydrogeologie</t>
  </si>
  <si>
    <t>N3975</t>
  </si>
  <si>
    <t>B1407</t>
  </si>
  <si>
    <t>Chemie</t>
  </si>
  <si>
    <t>N1407</t>
  </si>
  <si>
    <t>P1310</t>
  </si>
  <si>
    <t>Kartografie, geoinformatika a dálkový průzkum Země</t>
  </si>
  <si>
    <t>B1413</t>
  </si>
  <si>
    <t>Klinická a toxikologická analýza</t>
  </si>
  <si>
    <t>N1413</t>
  </si>
  <si>
    <t>P1405</t>
  </si>
  <si>
    <t>Makromolekulární chemie</t>
  </si>
  <si>
    <t>P1415</t>
  </si>
  <si>
    <t>P1315</t>
  </si>
  <si>
    <t>Obecné otázky geografie</t>
  </si>
  <si>
    <t>P1308</t>
  </si>
  <si>
    <t>Regionální a politická geografie</t>
  </si>
  <si>
    <t>P1309</t>
  </si>
  <si>
    <t>Sociální geografie a regionální rozvoj</t>
  </si>
  <si>
    <t>B3912</t>
  </si>
  <si>
    <t>Speciální chemicko-biologické obory</t>
  </si>
  <si>
    <t>P1526</t>
  </si>
  <si>
    <t>Teoretická a evoluční biologie</t>
  </si>
  <si>
    <t>B3976</t>
  </si>
  <si>
    <t>Vědy o Zemi</t>
  </si>
  <si>
    <t>P1414</t>
  </si>
  <si>
    <t>Vzdělávání v chemii</t>
  </si>
  <si>
    <t>P1502</t>
  </si>
  <si>
    <t>PřF celkem</t>
  </si>
  <si>
    <t>B1701</t>
  </si>
  <si>
    <t>Fyzika</t>
  </si>
  <si>
    <t>N1701</t>
  </si>
  <si>
    <t>P1701</t>
  </si>
  <si>
    <t>B1801</t>
  </si>
  <si>
    <t>Informatika</t>
  </si>
  <si>
    <t>N1801</t>
  </si>
  <si>
    <t>P1801</t>
  </si>
  <si>
    <t>B1101</t>
  </si>
  <si>
    <t>Matematika</t>
  </si>
  <si>
    <t>N1101</t>
  </si>
  <si>
    <t>P1101</t>
  </si>
  <si>
    <t>MFF celkem</t>
  </si>
  <si>
    <t>N7535</t>
  </si>
  <si>
    <t>N7507</t>
  </si>
  <si>
    <t>P7507</t>
  </si>
  <si>
    <t>B7506</t>
  </si>
  <si>
    <t>Speciální pedagogika</t>
  </si>
  <si>
    <t>N7506</t>
  </si>
  <si>
    <t>M7503</t>
  </si>
  <si>
    <t>Učitelství pro základní školy</t>
  </si>
  <si>
    <t>B7505</t>
  </si>
  <si>
    <t>Vychovatelství</t>
  </si>
  <si>
    <t>PedF celkem</t>
  </si>
  <si>
    <t>B6201</t>
  </si>
  <si>
    <t>Ekonomické teorie</t>
  </si>
  <si>
    <t>N6201</t>
  </si>
  <si>
    <t>P6201</t>
  </si>
  <si>
    <t>P6228</t>
  </si>
  <si>
    <t>Ekonomie a ekonometrie</t>
  </si>
  <si>
    <t>B7202</t>
  </si>
  <si>
    <t>Mediální a komunikační studia</t>
  </si>
  <si>
    <t>N7202</t>
  </si>
  <si>
    <t>P7202</t>
  </si>
  <si>
    <t>N6736</t>
  </si>
  <si>
    <t>B6702</t>
  </si>
  <si>
    <t>Mezinárodní teritoriální studia</t>
  </si>
  <si>
    <t>N6702</t>
  </si>
  <si>
    <t>P6702</t>
  </si>
  <si>
    <t>FSV celkem</t>
  </si>
  <si>
    <t>P3919</t>
  </si>
  <si>
    <t>Biomechanika</t>
  </si>
  <si>
    <t>P7403</t>
  </si>
  <si>
    <t>Kinantropologie</t>
  </si>
  <si>
    <t>B7401</t>
  </si>
  <si>
    <t>Tělesná výchova a sport</t>
  </si>
  <si>
    <t>N7401</t>
  </si>
  <si>
    <t>FTVS celkem</t>
  </si>
  <si>
    <t>P1602</t>
  </si>
  <si>
    <t>Environmentální studia</t>
  </si>
  <si>
    <t>P6107</t>
  </si>
  <si>
    <t>FHS celkem</t>
  </si>
  <si>
    <t>UK celkem</t>
  </si>
  <si>
    <t>Počty žen byly určeny podle třetí pozice rodného čísla 5 či 6, jinak se student počítá jako muž.</t>
  </si>
  <si>
    <t>Počty cizinců byly určeny podle kódu občanství státu (různý od 203 ~ ČR).</t>
  </si>
  <si>
    <t>Sloupec v cizím jazyce obsahuje studia cizinců s jiným než českým jazykem výuky (různý od 'cze').</t>
  </si>
  <si>
    <t>Jako zdrojová data byla použita matriční data ze SIMS  (údaje platné k 31.10.2019)</t>
  </si>
  <si>
    <t>Počty odpovídají počtu různých studií, která neměla k 31.10.2019 přerušené studium a studovala (nejsou zahrnuti přijíždějící stážisté), v členění podle fakult a studijních programů.</t>
  </si>
  <si>
    <r>
      <rPr>
        <b/>
        <sz val="12"/>
        <color indexed="9"/>
        <rFont val="Calibri"/>
        <family val="2"/>
        <charset val="238"/>
      </rPr>
      <t xml:space="preserve">Tab. 12.2 </t>
    </r>
    <r>
      <rPr>
        <b/>
        <sz val="14"/>
        <color indexed="9"/>
        <rFont val="Calibri"/>
        <family val="2"/>
        <charset val="238"/>
      </rPr>
      <t>Vysokoškolské knihovny</t>
    </r>
  </si>
  <si>
    <t>Přírůstek knihovního fondu za rok</t>
  </si>
  <si>
    <t xml:space="preserve">              z toho přírůstek fyzických jednotek</t>
  </si>
  <si>
    <t xml:space="preserve">              z toho přírůstek e-knih v trvalém nákupu</t>
  </si>
  <si>
    <t>Knihovní fond celkem</t>
  </si>
  <si>
    <t xml:space="preserve">              z toho fyzických jednotek</t>
  </si>
  <si>
    <t xml:space="preserve">              z toho e-knih v trvalém nákupu</t>
  </si>
  <si>
    <t xml:space="preserve">Počet odebíraných titulů periodik:
                - fyzicky
</t>
  </si>
  <si>
    <t xml:space="preserve">               - elektronicky (odhad)*
</t>
  </si>
  <si>
    <t xml:space="preserve">               - v obou formách**</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</si>
  <si>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</si>
  <si>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Pozn.: ** =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</si>
  <si>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</si>
  <si>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Rok</t>
  </si>
  <si>
    <t>Počet kurzů</t>
  </si>
  <si>
    <t>Počet návštěv (v tis.)</t>
  </si>
  <si>
    <t>Počet cizinců</t>
  </si>
  <si>
    <t>Procento cizinců</t>
  </si>
  <si>
    <t>rok</t>
  </si>
  <si>
    <t>leden</t>
  </si>
  <si>
    <t>únor</t>
  </si>
  <si>
    <t>březen</t>
  </si>
  <si>
    <t>duben</t>
  </si>
  <si>
    <t>květen</t>
  </si>
  <si>
    <t>červen</t>
  </si>
  <si>
    <t>červenec</t>
  </si>
  <si>
    <t>srpen</t>
  </si>
  <si>
    <t>září</t>
  </si>
  <si>
    <t>říjen</t>
  </si>
  <si>
    <t>listopad</t>
  </si>
  <si>
    <t>prosinec</t>
  </si>
  <si>
    <t>2.b Počty návštěv v centrálních instalacích Moodle pro výuku</t>
  </si>
  <si>
    <t>2.a  Vývoj počtu kurzů a počtu návštěv na centrální instalaci Moodle</t>
  </si>
  <si>
    <t>3.a Procento a počet studujících cizinců (2010-2019)</t>
  </si>
  <si>
    <t>UK CELKEM</t>
  </si>
  <si>
    <t xml:space="preserve">multiple diploma a multiple diploma supplement </t>
  </si>
  <si>
    <t>Swansea University, Wales, Velká Británie;
Katholieke Universiteit Leuven, Belgie; 
Universitat Pompeu Fabra, Barcelona, Španělsko;
University of Peloponnisos, Nafplio, Řecko;
Johannes Gutenberg Universität Mainz, Německo</t>
  </si>
  <si>
    <t>Universität des Saarlandes, Saarbrücken, Německo;                      Università degli studi di Trento, Itálie;
Università ta' Malta;                                                               Université de Lorraine, Francie;                                             Rijksuniversiteit Groningen, Nizozemí;                                       Euskal Herriko Unibertsitatea, Španělsko;                                                    Shanghai Jiao Tong University, Čína;                                    University of Melbourne, Austrálie</t>
  </si>
  <si>
    <t>11</t>
  </si>
  <si>
    <t>58</t>
  </si>
  <si>
    <t>26</t>
  </si>
  <si>
    <t>66</t>
  </si>
  <si>
    <t>49</t>
  </si>
  <si>
    <t>32</t>
  </si>
  <si>
    <t>75</t>
  </si>
  <si>
    <t>37</t>
  </si>
  <si>
    <t>17</t>
  </si>
  <si>
    <t>108</t>
  </si>
  <si>
    <t>55</t>
  </si>
  <si>
    <t>1</t>
  </si>
  <si>
    <t>48</t>
  </si>
  <si>
    <t>35</t>
  </si>
  <si>
    <t>83</t>
  </si>
  <si>
    <t>221</t>
  </si>
  <si>
    <t>69</t>
  </si>
  <si>
    <t>121</t>
  </si>
  <si>
    <t>234</t>
  </si>
  <si>
    <t>79</t>
  </si>
  <si>
    <t>34</t>
  </si>
  <si>
    <t>24</t>
  </si>
  <si>
    <t>38</t>
  </si>
  <si>
    <t>30</t>
  </si>
  <si>
    <t>6</t>
  </si>
  <si>
    <t>52</t>
  </si>
  <si>
    <t>51</t>
  </si>
  <si>
    <t>16</t>
  </si>
  <si>
    <t>36</t>
  </si>
  <si>
    <t>21</t>
  </si>
  <si>
    <t>250</t>
  </si>
  <si>
    <t>3</t>
  </si>
  <si>
    <t>42</t>
  </si>
  <si>
    <t>25</t>
  </si>
  <si>
    <t>208</t>
  </si>
  <si>
    <t>85</t>
  </si>
  <si>
    <t>5</t>
  </si>
  <si>
    <t>Přehled studijních programů uskutečňovaných v cizím jazyce ke dni 31. 12. 2019</t>
  </si>
  <si>
    <t>2.8 Přehled studijních programů uskutečňovaných v cizím jazyce ke dni 31. 12. 2019</t>
  </si>
  <si>
    <r>
      <rPr>
        <sz val="8.5"/>
        <rFont val="Times New Roman"/>
        <family val="1"/>
      </rPr>
      <t>Fakulta</t>
    </r>
  </si>
  <si>
    <r>
      <rPr>
        <b/>
        <sz val="8.5"/>
        <rFont val="Times New Roman"/>
        <family val="1"/>
      </rPr>
      <t>Studijní programy</t>
    </r>
  </si>
  <si>
    <r>
      <rPr>
        <sz val="8.5"/>
        <rFont val="Times New Roman"/>
        <family val="1"/>
      </rPr>
      <t>Bc.</t>
    </r>
  </si>
  <si>
    <r>
      <rPr>
        <sz val="8.5"/>
        <rFont val="Times New Roman"/>
        <family val="1"/>
      </rPr>
      <t>Mgr.</t>
    </r>
  </si>
  <si>
    <r>
      <rPr>
        <sz val="8.5"/>
        <rFont val="Times New Roman"/>
        <family val="1"/>
      </rPr>
      <t>Mgr. nav.</t>
    </r>
  </si>
  <si>
    <r>
      <rPr>
        <b/>
        <sz val="8.5"/>
        <rFont val="Times New Roman"/>
        <family val="1"/>
      </rPr>
      <t>Celkem</t>
    </r>
  </si>
  <si>
    <r>
      <rPr>
        <sz val="8.5"/>
        <rFont val="Times New Roman"/>
        <family val="1"/>
      </rPr>
      <t>Ph.D.</t>
    </r>
  </si>
  <si>
    <r>
      <rPr>
        <sz val="8.5"/>
        <rFont val="Times New Roman"/>
        <family val="1"/>
      </rPr>
      <t>3 leté</t>
    </r>
  </si>
  <si>
    <r>
      <rPr>
        <sz val="8.5"/>
        <rFont val="Times New Roman"/>
        <family val="1"/>
      </rPr>
      <t>4 leté</t>
    </r>
  </si>
  <si>
    <r>
      <rPr>
        <sz val="8.5"/>
        <rFont val="Times New Roman"/>
        <family val="1"/>
      </rPr>
      <t>AJ</t>
    </r>
  </si>
  <si>
    <r>
      <rPr>
        <sz val="8.5"/>
        <rFont val="Times New Roman"/>
        <family val="1"/>
      </rPr>
      <t>NJ</t>
    </r>
  </si>
  <si>
    <r>
      <rPr>
        <sz val="8.5"/>
        <rFont val="Times New Roman"/>
        <family val="1"/>
      </rPr>
      <t>FJ</t>
    </r>
  </si>
  <si>
    <r>
      <rPr>
        <b/>
        <sz val="8.5"/>
        <rFont val="Times New Roman"/>
        <family val="1"/>
      </rPr>
      <t>AJ</t>
    </r>
  </si>
  <si>
    <r>
      <rPr>
        <b/>
        <sz val="8.5"/>
        <rFont val="Times New Roman"/>
        <family val="1"/>
      </rPr>
      <t>NJ</t>
    </r>
  </si>
  <si>
    <r>
      <rPr>
        <b/>
        <sz val="8.5"/>
        <rFont val="Times New Roman"/>
        <family val="1"/>
      </rPr>
      <t>FJ</t>
    </r>
  </si>
  <si>
    <r>
      <rPr>
        <b/>
        <sz val="8.5"/>
        <rFont val="Times New Roman"/>
        <family val="1"/>
      </rPr>
      <t>jiný</t>
    </r>
  </si>
  <si>
    <r>
      <rPr>
        <sz val="8.5"/>
        <rFont val="Times New Roman"/>
        <family val="1"/>
      </rPr>
      <t>KTF</t>
    </r>
  </si>
  <si>
    <r>
      <rPr>
        <sz val="8.5"/>
        <rFont val="Times New Roman"/>
        <family val="1"/>
      </rPr>
      <t>ETF</t>
    </r>
  </si>
  <si>
    <r>
      <rPr>
        <sz val="8.5"/>
        <rFont val="Times New Roman"/>
        <family val="1"/>
      </rPr>
      <t>HTF</t>
    </r>
  </si>
  <si>
    <r>
      <rPr>
        <sz val="8.5"/>
        <rFont val="Times New Roman"/>
        <family val="1"/>
      </rPr>
      <t>PF</t>
    </r>
  </si>
  <si>
    <r>
      <rPr>
        <sz val="8.5"/>
        <rFont val="Times New Roman"/>
        <family val="1"/>
      </rPr>
      <t>1.LF</t>
    </r>
  </si>
  <si>
    <r>
      <rPr>
        <sz val="8.5"/>
        <rFont val="Times New Roman"/>
        <family val="1"/>
      </rPr>
      <t>2.LF</t>
    </r>
  </si>
  <si>
    <r>
      <rPr>
        <sz val="8.5"/>
        <rFont val="Times New Roman"/>
        <family val="1"/>
      </rPr>
      <t>3.LF</t>
    </r>
  </si>
  <si>
    <r>
      <rPr>
        <sz val="8.5"/>
        <rFont val="Times New Roman"/>
        <family val="1"/>
      </rPr>
      <t>LFHK</t>
    </r>
  </si>
  <si>
    <r>
      <rPr>
        <sz val="8.5"/>
        <rFont val="Times New Roman"/>
        <family val="1"/>
      </rPr>
      <t>FaF</t>
    </r>
  </si>
  <si>
    <r>
      <rPr>
        <sz val="8.5"/>
        <rFont val="Times New Roman"/>
        <family val="1"/>
      </rPr>
      <t>FF</t>
    </r>
  </si>
  <si>
    <r>
      <rPr>
        <sz val="8.5"/>
        <rFont val="Times New Roman"/>
        <family val="1"/>
      </rPr>
      <t>PřF</t>
    </r>
  </si>
  <si>
    <r>
      <rPr>
        <sz val="8.5"/>
        <rFont val="Times New Roman"/>
        <family val="1"/>
      </rPr>
      <t>MFF</t>
    </r>
  </si>
  <si>
    <r>
      <rPr>
        <sz val="8.5"/>
        <rFont val="Times New Roman"/>
        <family val="1"/>
      </rPr>
      <t>PedF</t>
    </r>
  </si>
  <si>
    <r>
      <rPr>
        <sz val="8.5"/>
        <rFont val="Times New Roman"/>
        <family val="1"/>
      </rPr>
      <t>FSV</t>
    </r>
  </si>
  <si>
    <r>
      <rPr>
        <sz val="8.5"/>
        <rFont val="Times New Roman"/>
        <family val="1"/>
      </rPr>
      <t>FTVS</t>
    </r>
  </si>
  <si>
    <r>
      <rPr>
        <sz val="8.5"/>
        <rFont val="Times New Roman"/>
        <family val="1"/>
      </rPr>
      <t>FHS</t>
    </r>
  </si>
  <si>
    <t>AJ anglický jazyk                                                                                                                                                                                                                                  NJ německý jazyk                                                                                                                                                                                                                                 FJ francouzský jazyk                                                                                                                                                                                                                              RJ ruský jazyk</t>
  </si>
  <si>
    <t>3.5 Počet studentů podle studijních programů (k 31. 10. 2019)</t>
  </si>
  <si>
    <t>B0222A120011</t>
  </si>
  <si>
    <t>Dějiny evropské kultury</t>
  </si>
  <si>
    <t>N0222A120016</t>
  </si>
  <si>
    <t>N0223A100005</t>
  </si>
  <si>
    <t>Aplikovaná etika</t>
  </si>
  <si>
    <t>P0213D320007</t>
  </si>
  <si>
    <t>Dějiny křesťanského umění</t>
  </si>
  <si>
    <t>P0222D120021</t>
  </si>
  <si>
    <t>Církevní a obecné dějiny</t>
  </si>
  <si>
    <t>B0923P240004</t>
  </si>
  <si>
    <t>Pastorační a sociální práce</t>
  </si>
  <si>
    <t>N0221A100007</t>
  </si>
  <si>
    <t>Komunitní krizová a pastorační práce - diakonika</t>
  </si>
  <si>
    <t>B0114A100002</t>
  </si>
  <si>
    <t>Náboženství a základy společenských věd se zaměřením na vzdělávání</t>
  </si>
  <si>
    <t>B0114P190001</t>
  </si>
  <si>
    <t>Sociální pedagogika</t>
  </si>
  <si>
    <t>B0221A100001</t>
  </si>
  <si>
    <t>Judaistika</t>
  </si>
  <si>
    <t>B0221A100002</t>
  </si>
  <si>
    <t>Religionistika</t>
  </si>
  <si>
    <t>B0221A100007</t>
  </si>
  <si>
    <t>Husitská teologie</t>
  </si>
  <si>
    <t>B0223A100001</t>
  </si>
  <si>
    <t>Filozofie v kontextu židovské a křesťanské tradice</t>
  </si>
  <si>
    <t>B0923A240001</t>
  </si>
  <si>
    <t>Sociální a charitativní práce</t>
  </si>
  <si>
    <t>N0114A100002</t>
  </si>
  <si>
    <t>Učitelství náboženství a základů společenských věd pro střední školy</t>
  </si>
  <si>
    <t>N0221A100001</t>
  </si>
  <si>
    <t>N0221A100002</t>
  </si>
  <si>
    <t>N0221A100008</t>
  </si>
  <si>
    <t>N0223A100003</t>
  </si>
  <si>
    <t>N0923A240001</t>
  </si>
  <si>
    <t xml:space="preserve">Sociální práce </t>
  </si>
  <si>
    <t>M0421A220002</t>
  </si>
  <si>
    <t>P0421D220006</t>
  </si>
  <si>
    <t>Teoretické právní vědy - Finanční právo a finanční věda</t>
  </si>
  <si>
    <t>P0421D220007</t>
  </si>
  <si>
    <t>Teoretické právní vědy - Evropské právo</t>
  </si>
  <si>
    <t>P0421D220008</t>
  </si>
  <si>
    <t>Teoretické právní vědy - Správní právo a správní věda</t>
  </si>
  <si>
    <t>P0421D220009</t>
  </si>
  <si>
    <t>Teoretické právní vědy -   Mezinárodní právo soukromé a právo mezinárodního obchodu</t>
  </si>
  <si>
    <t>P0421D220010</t>
  </si>
  <si>
    <t>Teoretické právní vědy – Mezinárodní právo</t>
  </si>
  <si>
    <t>P0421D220011</t>
  </si>
  <si>
    <t>Teoretické právní vědy -   Občanské právo</t>
  </si>
  <si>
    <t>P0421D220012</t>
  </si>
  <si>
    <t>Teoretické právní vědy – Obchodní právo</t>
  </si>
  <si>
    <t>P0421D220013</t>
  </si>
  <si>
    <t>Teoretické právní vědy – Pracovní právo a právo sociálního zabezpečení</t>
  </si>
  <si>
    <t>P0421D220014</t>
  </si>
  <si>
    <t>Teoretické právní vědy – Právní dějiny a římské právo</t>
  </si>
  <si>
    <t>P0421D220015</t>
  </si>
  <si>
    <t>Teoretické právní vědy – Právo životního prostředí</t>
  </si>
  <si>
    <t>P0421D220016</t>
  </si>
  <si>
    <t>Teoretické právní vědy – Trestní právo, kriminologie a kriminalistika</t>
  </si>
  <si>
    <t>P0421D220017</t>
  </si>
  <si>
    <t>Teoretické právní vědy – Teorie, filozofie a sociologie práva</t>
  </si>
  <si>
    <t>P0421D220018</t>
  </si>
  <si>
    <t>Teoretické právní vědy – Ústavní právo a státověda</t>
  </si>
  <si>
    <t>P0421D220019</t>
  </si>
  <si>
    <t>Theoretical Legal Sciences – Law and Legal Theory in European Context</t>
  </si>
  <si>
    <t>B0915P360002</t>
  </si>
  <si>
    <t>Ergoterapie</t>
  </si>
  <si>
    <t>B0915P360003</t>
  </si>
  <si>
    <t>Nutriční terapie</t>
  </si>
  <si>
    <t>B0988P360001</t>
  </si>
  <si>
    <t>Adiktologie</t>
  </si>
  <si>
    <t>M0911A350001</t>
  </si>
  <si>
    <t>Dentistry</t>
  </si>
  <si>
    <t>M0911A350004</t>
  </si>
  <si>
    <t>N0988A360001</t>
  </si>
  <si>
    <t>P0512D350003</t>
  </si>
  <si>
    <t>P0512D350004</t>
  </si>
  <si>
    <t>Biochemistry and Pathobiochemistry</t>
  </si>
  <si>
    <t>B0913P360002</t>
  </si>
  <si>
    <t xml:space="preserve">Všeobecné ošetřovatelství </t>
  </si>
  <si>
    <t>B0913P360003</t>
  </si>
  <si>
    <t>Pediatrické ošetřovatelství</t>
  </si>
  <si>
    <t>B0915P360001</t>
  </si>
  <si>
    <t xml:space="preserve">Fyzioterapie </t>
  </si>
  <si>
    <t>P0915D360001</t>
  </si>
  <si>
    <t xml:space="preserve">Kineziologie a rehabilitace </t>
  </si>
  <si>
    <t>B0913P360001</t>
  </si>
  <si>
    <t>Všeobecné ošetřovatelství</t>
  </si>
  <si>
    <t>B0915P360012</t>
  </si>
  <si>
    <t>N0913P360001</t>
  </si>
  <si>
    <t>Intenzivní péče</t>
  </si>
  <si>
    <t>P0912D350021</t>
  </si>
  <si>
    <t>Kardiovaskulární vědy</t>
  </si>
  <si>
    <t>M0911A350002</t>
  </si>
  <si>
    <t>P0912D350015</t>
  </si>
  <si>
    <t>P0912D350016</t>
  </si>
  <si>
    <t xml:space="preserve">Anatomy, Histology and Embryology </t>
  </si>
  <si>
    <t>P0912D350026</t>
  </si>
  <si>
    <t>P0912D350027</t>
  </si>
  <si>
    <t>P0912D350028</t>
  </si>
  <si>
    <t>P0912D350029</t>
  </si>
  <si>
    <t>Experimental Surgery</t>
  </si>
  <si>
    <t>Otorhinolaryngologie</t>
  </si>
  <si>
    <t>Onkologie (čtyřleté)</t>
  </si>
  <si>
    <t>M0911A350006</t>
  </si>
  <si>
    <t>M0911A350007</t>
  </si>
  <si>
    <t>P0912D350018</t>
  </si>
  <si>
    <t>Neurologie</t>
  </si>
  <si>
    <t>P0912D350019</t>
  </si>
  <si>
    <t>Veřejné zdravotnictví</t>
  </si>
  <si>
    <t>Hygiena, preventivní lékařství (čtyřleté)</t>
  </si>
  <si>
    <t>B0914A360002</t>
  </si>
  <si>
    <t>Laboratorní diagnostika ve zdravotnictví</t>
  </si>
  <si>
    <t>M0916A080001</t>
  </si>
  <si>
    <t>M0916A080002</t>
  </si>
  <si>
    <t>Pharmacy</t>
  </si>
  <si>
    <t>P0531D130007</t>
  </si>
  <si>
    <t>Bioorganic Chemistry</t>
  </si>
  <si>
    <t>P0531D130008</t>
  </si>
  <si>
    <t>Bioorganická chemie</t>
  </si>
  <si>
    <t>P0914D360003</t>
  </si>
  <si>
    <t>Bioanalytické metody</t>
  </si>
  <si>
    <t>P0916D080001</t>
  </si>
  <si>
    <t>Klinická a sociální farmacie</t>
  </si>
  <si>
    <t>P0916D080002</t>
  </si>
  <si>
    <t>Farmakognosie a nutraceutika</t>
  </si>
  <si>
    <t>P0916D080003</t>
  </si>
  <si>
    <t xml:space="preserve">Pharmacognosy and Nutraceuticals </t>
  </si>
  <si>
    <t>P0916D080004</t>
  </si>
  <si>
    <t>Farmaceutická technologie</t>
  </si>
  <si>
    <t>P0916D080005</t>
  </si>
  <si>
    <t>Pharmaceutical Technology</t>
  </si>
  <si>
    <t>P0916D080006</t>
  </si>
  <si>
    <t>Clinical and social pharmacy</t>
  </si>
  <si>
    <t>P0916D080007</t>
  </si>
  <si>
    <t>Farmaceutická analýza</t>
  </si>
  <si>
    <t>P0916D080008</t>
  </si>
  <si>
    <t>Farmaceutická chemie</t>
  </si>
  <si>
    <t>P0916D080009</t>
  </si>
  <si>
    <t>P0916D080010</t>
  </si>
  <si>
    <t>Pharmaceutical Analysis</t>
  </si>
  <si>
    <t>P0916D080011</t>
  </si>
  <si>
    <t>Pharmaceutical Chemistry</t>
  </si>
  <si>
    <t>P0916D080012</t>
  </si>
  <si>
    <t>Pharmacology and Toxicology</t>
  </si>
  <si>
    <t>B0111A190004</t>
  </si>
  <si>
    <t>Andragogika a personální řízení</t>
  </si>
  <si>
    <t>B0111A190010</t>
  </si>
  <si>
    <t>B0114A090006</t>
  </si>
  <si>
    <t>Český jazyk a literatura se zaměřením na vzdělávání</t>
  </si>
  <si>
    <t>B0114A090009</t>
  </si>
  <si>
    <t>Německý jazyk a literatura se zaměřením na vzdělávání</t>
  </si>
  <si>
    <t>B0114A090012</t>
  </si>
  <si>
    <t>Anglický jazyk a literatura se zaměřením na vzdělávání</t>
  </si>
  <si>
    <t>B0114A120002</t>
  </si>
  <si>
    <t>Historie se zaměřením na vzdělávání</t>
  </si>
  <si>
    <t>B0213A320004</t>
  </si>
  <si>
    <t>Estetika</t>
  </si>
  <si>
    <t>B0222A120010</t>
  </si>
  <si>
    <t>Archeologie pravěku a středověku</t>
  </si>
  <si>
    <t>B0222A120016</t>
  </si>
  <si>
    <t>Historie</t>
  </si>
  <si>
    <t>B0223A170001</t>
  </si>
  <si>
    <t>B0231A090001</t>
  </si>
  <si>
    <t>Bohemistika pro cizince</t>
  </si>
  <si>
    <t>B0231A090019</t>
  </si>
  <si>
    <t xml:space="preserve">Mezikulturní komunikace: překlad a tlumočení </t>
  </si>
  <si>
    <t>B0231A090020</t>
  </si>
  <si>
    <t>Východoevropská studia</t>
  </si>
  <si>
    <t>B0231A090021</t>
  </si>
  <si>
    <t>Blízkovýchodní studia</t>
  </si>
  <si>
    <t>B0231A090022</t>
  </si>
  <si>
    <t>Řecká a latinská studia</t>
  </si>
  <si>
    <t>B0231A090023</t>
  </si>
  <si>
    <t>Středoevropská studia</t>
  </si>
  <si>
    <t>B0231A090024</t>
  </si>
  <si>
    <t>Ruský jazyk a literatura</t>
  </si>
  <si>
    <t>B0231A090067</t>
  </si>
  <si>
    <t>Hebraistika a židovská studia</t>
  </si>
  <si>
    <t>B0231A090069</t>
  </si>
  <si>
    <t>Asijská studia</t>
  </si>
  <si>
    <t>B0231A090070</t>
  </si>
  <si>
    <t>Sinologie</t>
  </si>
  <si>
    <t>B0231A090071</t>
  </si>
  <si>
    <t>Jihovýchodoevropská studia</t>
  </si>
  <si>
    <t>B0232A090001</t>
  </si>
  <si>
    <t>Český jazyk a literatura</t>
  </si>
  <si>
    <t>B0232A090010</t>
  </si>
  <si>
    <t>Obecná lingvistika</t>
  </si>
  <si>
    <t>B0314A250006</t>
  </si>
  <si>
    <t>B0314A250007</t>
  </si>
  <si>
    <t>Etnologie a kulturní antropologie</t>
  </si>
  <si>
    <t>B0322A120003</t>
  </si>
  <si>
    <t>Archivnictví a pomocné vědy historické</t>
  </si>
  <si>
    <t>B0322P120001</t>
  </si>
  <si>
    <t>Veřejná správa a spisová služba</t>
  </si>
  <si>
    <t>B0923A240003</t>
  </si>
  <si>
    <t>N0111A190006</t>
  </si>
  <si>
    <t>N0111A190011</t>
  </si>
  <si>
    <t>N0114A300058</t>
  </si>
  <si>
    <t>Učitelství českého jazyka a literatury pro střední školy</t>
  </si>
  <si>
    <t>N0114A300059</t>
  </si>
  <si>
    <t>Učitelství francouzského jazyka a literatury pro střední školy</t>
  </si>
  <si>
    <t>N0114A300061</t>
  </si>
  <si>
    <t>Učitelství latinského jazyka a literatury pro střední školy</t>
  </si>
  <si>
    <t>N0213A320004</t>
  </si>
  <si>
    <t>Dějiny umění</t>
  </si>
  <si>
    <t>N0215A320002</t>
  </si>
  <si>
    <t>Divadelní věda</t>
  </si>
  <si>
    <t>N0221A100010</t>
  </si>
  <si>
    <t>N0222A120009</t>
  </si>
  <si>
    <t>Iberoamerikanistika</t>
  </si>
  <si>
    <t>N0222A120010</t>
  </si>
  <si>
    <t>N0222A120011</t>
  </si>
  <si>
    <t>Egypt a Přední východ ve starověku</t>
  </si>
  <si>
    <t>N0222A120013</t>
  </si>
  <si>
    <t>TEMA+ European Societies: Heritage and Development / Sociétés européennes: patrimoine et développement</t>
  </si>
  <si>
    <t>N0222A120024</t>
  </si>
  <si>
    <t xml:space="preserve">Historie – hospodářské a sociální dějiny </t>
  </si>
  <si>
    <t>N0222A120025</t>
  </si>
  <si>
    <t>Historie – obecné dějiny</t>
  </si>
  <si>
    <t>N0223A170002</t>
  </si>
  <si>
    <t>N0231A090013</t>
  </si>
  <si>
    <t>N0231A090014</t>
  </si>
  <si>
    <t>N0231A090015</t>
  </si>
  <si>
    <t>Italianistika</t>
  </si>
  <si>
    <t>N0231A090053</t>
  </si>
  <si>
    <t>N0231A090054</t>
  </si>
  <si>
    <t>N0288A120001</t>
  </si>
  <si>
    <t>N0313A230003</t>
  </si>
  <si>
    <t>N0314A250005</t>
  </si>
  <si>
    <t>N0314A250006</t>
  </si>
  <si>
    <t>N0321A200001</t>
  </si>
  <si>
    <t>Studia nových médií</t>
  </si>
  <si>
    <t>N0322A120002</t>
  </si>
  <si>
    <t>N0322A180001</t>
  </si>
  <si>
    <t>Informace, média a knižní kultura</t>
  </si>
  <si>
    <t>N0322P120001</t>
  </si>
  <si>
    <t>N0923A240003</t>
  </si>
  <si>
    <t>P0111D190006</t>
  </si>
  <si>
    <t>P0211D320001</t>
  </si>
  <si>
    <t>Filmová věda</t>
  </si>
  <si>
    <t>P0213D320002</t>
  </si>
  <si>
    <t>Dějiny výtvarného umění</t>
  </si>
  <si>
    <t>P0215D320004</t>
  </si>
  <si>
    <t>P0215D320005</t>
  </si>
  <si>
    <t>Hudební věda</t>
  </si>
  <si>
    <t>P0222D120003</t>
  </si>
  <si>
    <t>P0222D120015</t>
  </si>
  <si>
    <t>P0222D120020</t>
  </si>
  <si>
    <t>Klasická archeologie</t>
  </si>
  <si>
    <t>P0223D170002</t>
  </si>
  <si>
    <t>P0231D090008</t>
  </si>
  <si>
    <t>Translatologie</t>
  </si>
  <si>
    <t>P0232D090019</t>
  </si>
  <si>
    <t>P0232D090021</t>
  </si>
  <si>
    <t>Korpusová a teoretická lingvistika</t>
  </si>
  <si>
    <t>P0288D090001</t>
  </si>
  <si>
    <t>Dějiny a kultury Asie</t>
  </si>
  <si>
    <t>P0312D200014</t>
  </si>
  <si>
    <t>P0313D230006</t>
  </si>
  <si>
    <t>Klinická psychologie a psychologie zdraví</t>
  </si>
  <si>
    <t>P0313D230008</t>
  </si>
  <si>
    <t>Sociální psychologie a psychologie práce</t>
  </si>
  <si>
    <t>P0314D250006</t>
  </si>
  <si>
    <t>P0322D120001</t>
  </si>
  <si>
    <t>Pomocné vědy historické</t>
  </si>
  <si>
    <t>Text and Event in Early Modern Europe</t>
  </si>
  <si>
    <t>B0114A330001</t>
  </si>
  <si>
    <t xml:space="preserve">Geografie se zaměřením na vzdělávání </t>
  </si>
  <si>
    <t>B0314A330001</t>
  </si>
  <si>
    <t xml:space="preserve">Demografie </t>
  </si>
  <si>
    <t>B0531A130005</t>
  </si>
  <si>
    <t>B0531A130006</t>
  </si>
  <si>
    <t>Medicinální chemie</t>
  </si>
  <si>
    <t>B0531A130007</t>
  </si>
  <si>
    <t>Chemie a fyzika materiálů</t>
  </si>
  <si>
    <t>B0532A330006</t>
  </si>
  <si>
    <t>Geotechnologie</t>
  </si>
  <si>
    <t>B0532A330007</t>
  </si>
  <si>
    <t>Aplikovaná geografie</t>
  </si>
  <si>
    <t>B0688A140003</t>
  </si>
  <si>
    <t>N0511A030010</t>
  </si>
  <si>
    <t>Reprodukční a vývojová biologie</t>
  </si>
  <si>
    <t>N0511A030011</t>
  </si>
  <si>
    <t>Evoluční biologie</t>
  </si>
  <si>
    <t>N0531A130005</t>
  </si>
  <si>
    <t>N0531A130006</t>
  </si>
  <si>
    <t>N0532A330006</t>
  </si>
  <si>
    <t>Geobiologie</t>
  </si>
  <si>
    <t>N0588A330001</t>
  </si>
  <si>
    <t>Sociální epidemiologie</t>
  </si>
  <si>
    <t>N0688A140004</t>
  </si>
  <si>
    <t>P0111D300003</t>
  </si>
  <si>
    <t>B0114A110001</t>
  </si>
  <si>
    <t>Fyzika se zaměřením na vzdělávání</t>
  </si>
  <si>
    <t>B0114A170004</t>
  </si>
  <si>
    <t>Matematika se zaměřením na vzdělávání</t>
  </si>
  <si>
    <t>B0533A110001</t>
  </si>
  <si>
    <t>B0541A170003</t>
  </si>
  <si>
    <t>Matematika pro informační technologie</t>
  </si>
  <si>
    <t>B0541A170011</t>
  </si>
  <si>
    <t>Obecná matematika</t>
  </si>
  <si>
    <t>B0541A170014</t>
  </si>
  <si>
    <t>Matematické modelování</t>
  </si>
  <si>
    <t>B0542A170001</t>
  </si>
  <si>
    <t>Finanční matematika</t>
  </si>
  <si>
    <t>B0613A140006</t>
  </si>
  <si>
    <t>B0613A140007</t>
  </si>
  <si>
    <t xml:space="preserve">Computer Science </t>
  </si>
  <si>
    <t>P0111D110002</t>
  </si>
  <si>
    <t>Didaktika fyziky a obecné otázky fyziky</t>
  </si>
  <si>
    <t>P0533D110011</t>
  </si>
  <si>
    <t>Fyzika Země a planet</t>
  </si>
  <si>
    <t>P0533D110013</t>
  </si>
  <si>
    <t>Physics of Plasmas and Ionized Media</t>
  </si>
  <si>
    <t>P0533D110014</t>
  </si>
  <si>
    <t>Fyzika plazmatu a ionizovaných prostředí</t>
  </si>
  <si>
    <t>P0533D110015</t>
  </si>
  <si>
    <t>Fyzika povrchů a rozhraní</t>
  </si>
  <si>
    <t>P0533D110017</t>
  </si>
  <si>
    <t>Kvantová optika a optoelektronika</t>
  </si>
  <si>
    <t>P0533D110019</t>
  </si>
  <si>
    <t>Teoretická fyzika, astronomie a astrofyzika</t>
  </si>
  <si>
    <t>P0533D110021</t>
  </si>
  <si>
    <t>Particle and Nuclear Physics</t>
  </si>
  <si>
    <t>P0533D110022</t>
  </si>
  <si>
    <t>Částicová a jaderná fyzika</t>
  </si>
  <si>
    <t>P0533D110023</t>
  </si>
  <si>
    <t>Biofyzika, chemická a makromolekulární fyzika</t>
  </si>
  <si>
    <t>P0533D110024</t>
  </si>
  <si>
    <t>Biophysics, chemical and macromolecular physics</t>
  </si>
  <si>
    <t>P0533D110025</t>
  </si>
  <si>
    <t>Fyzika nanostruktur a nanomateriálů</t>
  </si>
  <si>
    <t>P0533D110027</t>
  </si>
  <si>
    <t>Physics of Condensed Matter and Materials Research</t>
  </si>
  <si>
    <t>P0533D110028</t>
  </si>
  <si>
    <t>Fyzika kondenzovaných látek a materiálový výzkum</t>
  </si>
  <si>
    <t>P0541D170010</t>
  </si>
  <si>
    <t>Numerická a výpočtová matematika</t>
  </si>
  <si>
    <t>P0541D170012</t>
  </si>
  <si>
    <t>Matematické a počítačové modelování</t>
  </si>
  <si>
    <t>P0541D170013</t>
  </si>
  <si>
    <t>Obecné otázky matematiky a informatiky</t>
  </si>
  <si>
    <t>P0541D170015</t>
  </si>
  <si>
    <t>Matematická analýza</t>
  </si>
  <si>
    <t>P0541D170016</t>
  </si>
  <si>
    <t>Mathematical Analysis</t>
  </si>
  <si>
    <t>P0541D170019</t>
  </si>
  <si>
    <t>Algebra, teorie čísel a matematická logika</t>
  </si>
  <si>
    <t>P0541D170020</t>
  </si>
  <si>
    <t>Algebra, number theory, and mathematical logic</t>
  </si>
  <si>
    <t>P0542D170001</t>
  </si>
  <si>
    <t>Pravděpodobnost a statistika, ekonometrie a finanční matematika</t>
  </si>
  <si>
    <t>P0613D140007</t>
  </si>
  <si>
    <t>Informatika - teorie, diskrétní modely a optimalizace</t>
  </si>
  <si>
    <t>P0613D140009</t>
  </si>
  <si>
    <t>Informatika - Softwarové systémy</t>
  </si>
  <si>
    <t>P0613D140012</t>
  </si>
  <si>
    <t>Informatika - Vizuální výpočty a počítačové hry</t>
  </si>
  <si>
    <t>P0619D140001</t>
  </si>
  <si>
    <t>Matematická lingvistika</t>
  </si>
  <si>
    <t>P0619D140002</t>
  </si>
  <si>
    <t>Computational linguistics</t>
  </si>
  <si>
    <t>P0619D140003</t>
  </si>
  <si>
    <t>Teoretická informatika a umělá inteligence</t>
  </si>
  <si>
    <t>B0413A190001</t>
  </si>
  <si>
    <t>Školský management</t>
  </si>
  <si>
    <t>M0113A300005</t>
  </si>
  <si>
    <t>Učitelství pro 1. stupeň základní školy</t>
  </si>
  <si>
    <t>N0111A190001</t>
  </si>
  <si>
    <t>Andragogika a management vzdělávání</t>
  </si>
  <si>
    <t>N0288A120002</t>
  </si>
  <si>
    <t>Edukace a interpretace v oblasti kulturního dědictví</t>
  </si>
  <si>
    <t>Erasmus Mundus - Special Education Needs</t>
  </si>
  <si>
    <t>P0111D190005</t>
  </si>
  <si>
    <t>Education</t>
  </si>
  <si>
    <t>P0111D300004</t>
  </si>
  <si>
    <t>Didactics of Chemistry</t>
  </si>
  <si>
    <t>P0111D300005</t>
  </si>
  <si>
    <t>Didaktika matematiky</t>
  </si>
  <si>
    <t>B0312A200008</t>
  </si>
  <si>
    <t>Politologie a mezinárodní vztahy</t>
  </si>
  <si>
    <t>B0312A200009</t>
  </si>
  <si>
    <t>Politologie a veřejná politika</t>
  </si>
  <si>
    <t>B0312A200010</t>
  </si>
  <si>
    <t>Politics, Philosophy and Economics</t>
  </si>
  <si>
    <t>B0312A200011</t>
  </si>
  <si>
    <t>Teritoriální studia</t>
  </si>
  <si>
    <t>B0312A200012</t>
  </si>
  <si>
    <t>B0314A250004</t>
  </si>
  <si>
    <t>Sociologie a sociální politika</t>
  </si>
  <si>
    <t>B0314A250005</t>
  </si>
  <si>
    <t>B0321A180005</t>
  </si>
  <si>
    <t>Komunikační studia</t>
  </si>
  <si>
    <t>N0311A050010</t>
  </si>
  <si>
    <t>Ekonomický výzkum</t>
  </si>
  <si>
    <t>N0312A200010</t>
  </si>
  <si>
    <t>N0312A200011</t>
  </si>
  <si>
    <t>N0312A200012</t>
  </si>
  <si>
    <t>N0312A200013</t>
  </si>
  <si>
    <t>N0312A200014</t>
  </si>
  <si>
    <t>Balkan, Eurasian and Central European Studies</t>
  </si>
  <si>
    <t>N0312A200015</t>
  </si>
  <si>
    <t>N0312A200016</t>
  </si>
  <si>
    <t>Německá a středoevropská studia / Deutsche und Mitteleuropäische Studien</t>
  </si>
  <si>
    <t>N0312A200018</t>
  </si>
  <si>
    <t>N0312A200024</t>
  </si>
  <si>
    <t>Master in Area Studies</t>
  </si>
  <si>
    <t>N0312A250001</t>
  </si>
  <si>
    <t>International Economic and Political Studies</t>
  </si>
  <si>
    <t>N0314A250008</t>
  </si>
  <si>
    <t>Society, Communication and Media</t>
  </si>
  <si>
    <t>N0321A180003</t>
  </si>
  <si>
    <t>Mediální studia</t>
  </si>
  <si>
    <t>International Economic and Political Studies (Mezinárodní ek.a polit.studia)</t>
  </si>
  <si>
    <t>P0222D120014</t>
  </si>
  <si>
    <t>Moderní dějiny</t>
  </si>
  <si>
    <t>P0311D050001</t>
  </si>
  <si>
    <t>Ekonomie a finance</t>
  </si>
  <si>
    <t>P0311D050002</t>
  </si>
  <si>
    <t>Economics and Finance</t>
  </si>
  <si>
    <t>P0311D050005</t>
  </si>
  <si>
    <t>P0312D200001</t>
  </si>
  <si>
    <t>Mezinárodní vztahy</t>
  </si>
  <si>
    <t>P0312D200002</t>
  </si>
  <si>
    <t>International Relations</t>
  </si>
  <si>
    <t>P0312D200010</t>
  </si>
  <si>
    <t>P0312D200015</t>
  </si>
  <si>
    <t>Political Science</t>
  </si>
  <si>
    <t>P0312D250012</t>
  </si>
  <si>
    <t>Veřejná a sociální politika</t>
  </si>
  <si>
    <t>P0312D250013</t>
  </si>
  <si>
    <t>Public and Social Policy</t>
  </si>
  <si>
    <t>P0314D250004</t>
  </si>
  <si>
    <t>Sociology</t>
  </si>
  <si>
    <t>P0314D250005</t>
  </si>
  <si>
    <t>B0114A300050</t>
  </si>
  <si>
    <t>Tělesná výchova a sport se zaměřením na vzdělávání</t>
  </si>
  <si>
    <t>B0413A280001</t>
  </si>
  <si>
    <t>Management tělesné výchovy a sportu</t>
  </si>
  <si>
    <t>B1014A280003</t>
  </si>
  <si>
    <t>Aplikovaná tělesná výchova a sport osob se specifickými potřebami</t>
  </si>
  <si>
    <t>B1014A280004</t>
  </si>
  <si>
    <t>Trenér</t>
  </si>
  <si>
    <t>B1014A280005</t>
  </si>
  <si>
    <t>Coach</t>
  </si>
  <si>
    <t>B1014A280006</t>
  </si>
  <si>
    <t>Kondiční trenér</t>
  </si>
  <si>
    <t>B1014A280007</t>
  </si>
  <si>
    <t>Fitness Coach</t>
  </si>
  <si>
    <t>B1014A280009</t>
  </si>
  <si>
    <t>Vojenská tělovýchova, tělesná výchova a sport se zaměřením na vzdělávání</t>
  </si>
  <si>
    <t>N0114A300047</t>
  </si>
  <si>
    <t>Učitelství tělesné výchovy a vojenské tělovýchovy pro střední školy</t>
  </si>
  <si>
    <t>N0114A300048</t>
  </si>
  <si>
    <t>Učitelství tělesné výchovy pro střední školy</t>
  </si>
  <si>
    <t>N0223A280001</t>
  </si>
  <si>
    <t>N0413A280002</t>
  </si>
  <si>
    <t>N1014A280004</t>
  </si>
  <si>
    <t>B0288A120001</t>
  </si>
  <si>
    <t>Liberal Arts and Humanities</t>
  </si>
  <si>
    <t>B0288A250001</t>
  </si>
  <si>
    <t>Studium humanitní vzdělanosti</t>
  </si>
  <si>
    <t>N0222A120002</t>
  </si>
  <si>
    <t>Dějiny moderní evropské kultury</t>
  </si>
  <si>
    <t>N0223A100008</t>
  </si>
  <si>
    <t>Filosofie v kontextu humanitních věd</t>
  </si>
  <si>
    <t>N0314A250001</t>
  </si>
  <si>
    <t>Historická sociologie</t>
  </si>
  <si>
    <t>N0314A250002</t>
  </si>
  <si>
    <t>Historical Sociology</t>
  </si>
  <si>
    <t>N0314A250004</t>
  </si>
  <si>
    <t>Antropologická studia</t>
  </si>
  <si>
    <t>N0319A250001</t>
  </si>
  <si>
    <t>Sociální a kulturní ekologie</t>
  </si>
  <si>
    <t>N0321A180002</t>
  </si>
  <si>
    <t>Elektronická kultura a sémiotika</t>
  </si>
  <si>
    <t>N0988A240002</t>
  </si>
  <si>
    <t>Řízení a supervize v sociálních a zdravotnických organizacích</t>
  </si>
  <si>
    <t>P0222D120011</t>
  </si>
  <si>
    <t>Soudobé evropské kulturní dějiny</t>
  </si>
  <si>
    <t>P0223D100001</t>
  </si>
  <si>
    <t>P0223D100003</t>
  </si>
  <si>
    <t>Německá a francouzská filozofie</t>
  </si>
  <si>
    <t>P0223D100005</t>
  </si>
  <si>
    <t>Deutsche und französische Philosophie</t>
  </si>
  <si>
    <t>P0223D100007</t>
  </si>
  <si>
    <t>Semiotics and Philosophy of Communication</t>
  </si>
  <si>
    <t>P0223D100008</t>
  </si>
  <si>
    <t>Sémiotika a filozofie komunikace</t>
  </si>
  <si>
    <t>P0312D250001</t>
  </si>
  <si>
    <t>Studia občanského sektoru</t>
  </si>
  <si>
    <t>P0314D030001</t>
  </si>
  <si>
    <t>Obecná antropologie</t>
  </si>
  <si>
    <t>P0314D030002</t>
  </si>
  <si>
    <t>General Antropology</t>
  </si>
  <si>
    <t>P0314D250001</t>
  </si>
  <si>
    <t>P0314D250002</t>
  </si>
  <si>
    <t>P0388D030001</t>
  </si>
  <si>
    <t>Sociální ekologie</t>
  </si>
  <si>
    <t>P0388D250001</t>
  </si>
  <si>
    <t>Studia dlouhověkosti</t>
  </si>
  <si>
    <t>graf 2.a</t>
  </si>
  <si>
    <t>graf 2.b</t>
  </si>
  <si>
    <t>graf 3.a</t>
  </si>
  <si>
    <t>tabulka zůstane prázdná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</si>
</sst>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0\ &quot;Kč&quot;;\-#,##0\ &quot;Kč&quot;"/>
    <numFmt numFmtId="44" formatCode="_-* #,##0.00\ &quot;Kč&quot;_-;\-* #,##0.00\ &quot;Kč&quot;_-;_-* &quot;-&quot;??\ &quot;Kč&quot;_-;_-@_-"/>
    <numFmt numFmtId="164" formatCode="0.0%"/>
    <numFmt numFmtId="165" formatCode="#,##0.000"/>
    <numFmt numFmtId="166" formatCode="_-* #,##0\ &quot;Kč&quot;_-;\-* #,##0\ &quot;Kč&quot;_-;_-* &quot;-&quot;??\ &quot;Kč&quot;_-;_-@_-"/>
    <numFmt numFmtId="167" formatCode="#,##0.0"/>
  </numFmts>
  <fonts count="6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4"/>
      <color indexed="9"/>
      <name val="Calibri"/>
      <family val="2"/>
      <charset val="238"/>
    </font>
    <font>
      <b/>
      <sz val="12"/>
      <color indexed="9"/>
      <name val="Calibri"/>
      <family val="2"/>
      <charset val="238"/>
    </font>
    <font>
      <b/>
      <sz val="14"/>
      <color theme="0"/>
      <name val="Calibri"/>
      <family val="2"/>
      <charset val="238"/>
      <scheme val="minor"/>
    </font>
    <font>
      <b/>
      <i/>
      <sz val="11"/>
      <color rgb="FFFF0000"/>
      <name val="Calibri"/>
      <family val="2"/>
      <charset val="238"/>
      <scheme val="minor"/>
    </font>
    <font>
      <sz val="10"/>
      <color theme="1"/>
      <name val="Calibri"/>
      <family val="2"/>
      <charset val="238"/>
      <scheme val="minor"/>
    </font>
    <font>
      <b/>
      <sz val="10"/>
      <name val="Calibri"/>
      <family val="2"/>
      <charset val="238"/>
      <scheme val="minor"/>
    </font>
    <font>
      <b/>
      <sz val="10"/>
      <color theme="1"/>
      <name val="Calibri"/>
      <family val="2"/>
      <charset val="238"/>
      <scheme val="minor"/>
    </font>
    <font>
      <b/>
      <i/>
      <sz val="10"/>
      <color theme="1"/>
      <name val="Calibri"/>
      <family val="2"/>
      <charset val="238"/>
      <scheme val="minor"/>
    </font>
    <font>
      <b/>
      <i/>
      <sz val="10"/>
      <name val="Calibri"/>
      <family val="2"/>
      <charset val="238"/>
      <scheme val="minor"/>
    </font>
    <font>
      <sz val="10"/>
      <name val="Calibri"/>
      <family val="2"/>
      <charset val="238"/>
      <scheme val="minor"/>
    </font>
    <font>
      <b/>
      <sz val="14"/>
      <color theme="0"/>
      <name val="Calibri"/>
      <family val="2"/>
      <charset val="238"/>
    </font>
    <font>
      <b/>
      <sz val="12"/>
      <color theme="0"/>
      <name val="Calibri"/>
      <family val="2"/>
      <charset val="238"/>
    </font>
    <font>
      <sz val="11"/>
      <color indexed="8"/>
      <name val="Calibri"/>
      <family val="2"/>
      <charset val="238"/>
    </font>
    <font>
      <sz val="10"/>
      <color indexed="8"/>
      <name val="Calibri"/>
      <family val="2"/>
      <charset val="238"/>
    </font>
    <font>
      <sz val="10"/>
      <name val="Calibri"/>
      <family val="2"/>
      <charset val="238"/>
    </font>
    <font>
      <b/>
      <sz val="12"/>
      <color theme="0"/>
      <name val="Calibri"/>
      <family val="2"/>
      <charset val="238"/>
      <scheme val="minor"/>
    </font>
    <font>
      <sz val="10"/>
      <color rgb="FF000000"/>
      <name val="Times New Roman"/>
      <family val="1"/>
      <charset val="238"/>
    </font>
    <font>
      <b/>
      <sz val="10"/>
      <color rgb="FF000000"/>
      <name val="Calibri"/>
      <family val="2"/>
      <charset val="238"/>
      <scheme val="minor"/>
    </font>
    <font>
      <sz val="10"/>
      <color rgb="FF000000"/>
      <name val="Calibri"/>
      <family val="2"/>
      <charset val="238"/>
      <scheme val="minor"/>
    </font>
    <font>
      <sz val="10"/>
      <color rgb="FFFF0000"/>
      <name val="Calibri"/>
      <family val="2"/>
      <charset val="238"/>
      <scheme val="minor"/>
    </font>
    <font>
      <sz val="10"/>
      <name val="Arial"/>
      <family val="2"/>
      <charset val="238"/>
    </font>
    <font>
      <b/>
      <sz val="12"/>
      <color rgb="FF00B0F0"/>
      <name val="Calibri"/>
      <family val="2"/>
      <charset val="238"/>
      <scheme val="minor"/>
    </font>
    <font>
      <b/>
      <sz val="10"/>
      <color rgb="FFFF0000"/>
      <name val="Calibri"/>
      <family val="2"/>
      <charset val="238"/>
      <scheme val="minor"/>
    </font>
    <font>
      <sz val="9"/>
      <color indexed="81"/>
      <name val="Tahoma"/>
      <family val="2"/>
      <charset val="238"/>
    </font>
    <font>
      <sz val="10"/>
      <color theme="1"/>
      <name val="Times New Roman"/>
      <family val="2"/>
      <charset val="238"/>
    </font>
    <font>
      <b/>
      <sz val="10"/>
      <color indexed="8"/>
      <name val="Calibri"/>
      <family val="2"/>
      <charset val="238"/>
    </font>
    <font>
      <vertAlign val="superscript"/>
      <sz val="10"/>
      <color theme="1"/>
      <name val="Calibri"/>
      <family val="2"/>
      <charset val="238"/>
    </font>
    <font>
      <b/>
      <sz val="9.5"/>
      <name val="Calibri"/>
      <family val="2"/>
      <charset val="238"/>
      <scheme val="minor"/>
    </font>
    <font>
      <sz val="9.5"/>
      <color rgb="FF000000"/>
      <name val="Calibri"/>
      <family val="2"/>
      <charset val="238"/>
      <scheme val="minor"/>
    </font>
    <font>
      <sz val="9.5"/>
      <name val="Calibri"/>
      <family val="2"/>
      <charset val="238"/>
      <scheme val="minor"/>
    </font>
    <font>
      <b/>
      <sz val="9.5"/>
      <color rgb="FF000000"/>
      <name val="Calibri"/>
      <family val="2"/>
      <charset val="238"/>
      <scheme val="minor"/>
    </font>
    <font>
      <b/>
      <sz val="11"/>
      <name val="Calibri"/>
      <family val="2"/>
      <charset val="238"/>
      <scheme val="minor"/>
    </font>
    <font>
      <sz val="10"/>
      <color rgb="FF424242"/>
      <name val="Calibri"/>
      <family val="2"/>
      <charset val="238"/>
      <scheme val="minor"/>
    </font>
    <font>
      <b/>
      <sz val="10"/>
      <color rgb="FF333333"/>
      <name val="Calibri"/>
      <family val="2"/>
      <charset val="238"/>
      <scheme val="minor"/>
    </font>
    <font>
      <sz val="10"/>
      <color rgb="FF333333"/>
      <name val="Calibri"/>
      <family val="2"/>
      <charset val="238"/>
      <scheme val="minor"/>
    </font>
    <font>
      <sz val="10.5"/>
      <color rgb="FF333333"/>
      <name val="Calibri"/>
      <family val="2"/>
      <charset val="238"/>
      <scheme val="minor"/>
    </font>
    <font>
      <sz val="10.5"/>
      <color rgb="FF000000"/>
      <name val="Calibri"/>
      <family val="2"/>
      <charset val="238"/>
      <scheme val="minor"/>
    </font>
    <font>
      <b/>
      <u/>
      <sz val="10"/>
      <name val="Calibri"/>
      <family val="2"/>
      <charset val="238"/>
      <scheme val="minor"/>
    </font>
    <font>
      <vertAlign val="superscript"/>
      <sz val="11"/>
      <color theme="1"/>
      <name val="Calibri"/>
      <family val="2"/>
      <charset val="238"/>
      <scheme val="minor"/>
    </font>
    <font>
      <sz val="11"/>
      <color theme="1"/>
      <name val="Times New Roman"/>
      <family val="1"/>
      <charset val="238"/>
    </font>
    <font>
      <b/>
      <vertAlign val="superscript"/>
      <sz val="11"/>
      <color theme="1"/>
      <name val="Times New Roman"/>
      <family val="1"/>
      <charset val="238"/>
    </font>
    <font>
      <b/>
      <sz val="11"/>
      <color theme="1"/>
      <name val="Times New Roman"/>
      <family val="1"/>
      <charset val="238"/>
    </font>
    <font>
      <b/>
      <vertAlign val="superscript"/>
      <sz val="11"/>
      <color theme="1"/>
      <name val="Calibri"/>
      <family val="2"/>
      <charset val="238"/>
      <scheme val="minor"/>
    </font>
    <font>
      <b/>
      <vertAlign val="superscript"/>
      <sz val="10"/>
      <color rgb="FF000000"/>
      <name val="Calibri"/>
      <family val="2"/>
      <charset val="238"/>
      <scheme val="minor"/>
    </font>
    <font>
      <b/>
      <sz val="14"/>
      <name val="Calibri"/>
      <family val="2"/>
      <charset val="238"/>
    </font>
    <font>
      <b/>
      <i/>
      <sz val="10"/>
      <color rgb="FF000000"/>
      <name val="Calibri"/>
      <family val="2"/>
      <charset val="238"/>
      <scheme val="minor"/>
    </font>
    <font>
      <sz val="9"/>
      <name val="Calibri"/>
      <family val="2"/>
      <charset val="238"/>
      <scheme val="minor"/>
    </font>
    <font>
      <b/>
      <sz val="9"/>
      <name val="Calibri"/>
      <family val="2"/>
      <charset val="238"/>
      <scheme val="minor"/>
    </font>
    <font>
      <sz val="11"/>
      <color rgb="FF000000"/>
      <name val="Calibri"/>
      <family val="2"/>
      <charset val="238"/>
      <scheme val="minor"/>
    </font>
    <font>
      <i/>
      <sz val="10"/>
      <color theme="1"/>
      <name val="Calibri"/>
      <family val="2"/>
      <charset val="238"/>
      <scheme val="minor"/>
    </font>
    <font>
      <u/>
      <sz val="11"/>
      <color theme="10"/>
      <name val="Calibri"/>
      <family val="2"/>
      <charset val="238"/>
      <scheme val="minor"/>
    </font>
    <font>
      <sz val="10"/>
      <color rgb="FF000000"/>
      <name val="Times New Roman"/>
      <family val="1"/>
      <charset val="238"/>
    </font>
    <font>
      <b/>
      <sz val="11"/>
      <name val="Times New Roman"/>
      <family val="1"/>
    </font>
    <font>
      <b/>
      <sz val="11"/>
      <name val="Times New Roman"/>
      <family val="1"/>
      <charset val="238"/>
    </font>
    <font>
      <sz val="8.5"/>
      <name val="Times New Roman"/>
      <family val="1"/>
      <charset val="238"/>
    </font>
    <font>
      <sz val="8.5"/>
      <name val="Times New Roman"/>
      <family val="1"/>
    </font>
    <font>
      <b/>
      <sz val="8.5"/>
      <name val="Times New Roman"/>
      <family val="1"/>
      <charset val="238"/>
    </font>
    <font>
      <b/>
      <sz val="8.5"/>
      <name val="Times New Roman"/>
      <family val="1"/>
    </font>
    <font>
      <sz val="8.5"/>
      <color rgb="FF000000"/>
      <name val="Times New Roman"/>
      <family val="2"/>
    </font>
    <font>
      <b/>
      <sz val="8.5"/>
      <color rgb="FF000000"/>
      <name val="Times New Roman"/>
      <family val="2"/>
    </font>
  </fonts>
  <fills count="1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patternFill>
    </fill>
    <fill>
      <patternFill patternType="solid">
        <fgColor rgb="FFD6D6D6"/>
      </patternFill>
    </fill>
    <fill>
      <patternFill patternType="solid">
        <fgColor rgb="FFF5F5F5"/>
      </patternFill>
    </fill>
    <fill>
      <patternFill patternType="solid">
        <fgColor theme="0" tint="-0.34998626667073579"/>
        <bgColor indexed="64"/>
      </patternFill>
    </fill>
    <fill>
      <patternFill patternType="solid">
        <fgColor rgb="FFFFFFFF"/>
        <bgColor indexed="64"/>
      </patternFill>
    </fill>
    <fill>
      <patternFill patternType="solid">
        <fgColor rgb="FFE0E0E0"/>
        <bgColor indexed="64"/>
      </patternFill>
    </fill>
    <fill>
      <patternFill patternType="solid">
        <fgColor rgb="FFD9D9D9"/>
        <bgColor rgb="FF000000"/>
      </patternFill>
    </fill>
    <fill>
      <patternFill patternType="solid">
        <fgColor rgb="FFA7A7A7"/>
      </patternFill>
    </fill>
  </fills>
  <borders count="1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rgb="FFBFBFBF"/>
      </left>
      <right style="medium">
        <color indexed="64"/>
      </right>
      <top style="thin">
        <color rgb="FFBFBFBF"/>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theme="4" tint="0.39997558519241921"/>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DFDFDF"/>
      </bottom>
      <diagonal/>
    </border>
    <border>
      <left style="thin">
        <color rgb="FF000000"/>
      </left>
      <right style="thin">
        <color rgb="FFDFDFDF"/>
      </right>
      <top/>
      <bottom style="thin">
        <color rgb="FFDFDFDF"/>
      </bottom>
      <diagonal/>
    </border>
    <border>
      <left style="thin">
        <color rgb="FFDFDFDF"/>
      </left>
      <right style="thin">
        <color rgb="FF000000"/>
      </right>
      <top/>
      <bottom style="thin">
        <color rgb="FFDFDFDF"/>
      </bottom>
      <diagonal/>
    </border>
    <border>
      <left style="thin">
        <color rgb="FF000000"/>
      </left>
      <right style="thin">
        <color rgb="FF000000"/>
      </right>
      <top style="thin">
        <color rgb="FFDFDFDF"/>
      </top>
      <bottom style="thin">
        <color rgb="FFDFDFDF"/>
      </bottom>
      <diagonal/>
    </border>
    <border>
      <left style="thin">
        <color rgb="FF000000"/>
      </left>
      <right style="thin">
        <color rgb="FFDFDFDF"/>
      </right>
      <top style="thin">
        <color rgb="FFDFDFDF"/>
      </top>
      <bottom style="thin">
        <color rgb="FFDFDFDF"/>
      </bottom>
      <diagonal/>
    </border>
    <border>
      <left style="thin">
        <color rgb="FFDFDFDF"/>
      </left>
      <right style="thin">
        <color rgb="FF000000"/>
      </right>
      <top style="thin">
        <color rgb="FFDFDFDF"/>
      </top>
      <bottom style="thin">
        <color rgb="FFDFDFDF"/>
      </bottom>
      <diagonal/>
    </border>
    <border>
      <left style="thin">
        <color rgb="FF000000"/>
      </left>
      <right style="thin">
        <color rgb="FF000000"/>
      </right>
      <top style="thin">
        <color rgb="FFDFDFDF"/>
      </top>
      <bottom/>
      <diagonal/>
    </border>
    <border>
      <left style="thin">
        <color rgb="FF000000"/>
      </left>
      <right style="thin">
        <color rgb="FF000000"/>
      </right>
      <top style="thin">
        <color rgb="FFDFDFDF"/>
      </top>
      <bottom style="thin">
        <color rgb="FF000000"/>
      </bottom>
      <diagonal/>
    </border>
    <border>
      <left style="thin">
        <color rgb="FF000000"/>
      </left>
      <right style="thin">
        <color rgb="FFBFBFBF"/>
      </right>
      <top style="thin">
        <color rgb="FFDFDFDF"/>
      </top>
      <bottom style="thin">
        <color rgb="FF000000"/>
      </bottom>
      <diagonal/>
    </border>
    <border>
      <left style="thin">
        <color rgb="FFBFBFBF"/>
      </left>
      <right style="thin">
        <color rgb="FF000000"/>
      </right>
      <top style="thin">
        <color rgb="FFDFDFDF"/>
      </top>
      <bottom style="thin">
        <color rgb="FF000000"/>
      </bottom>
      <diagonal/>
    </border>
    <border>
      <left style="thin">
        <color indexed="64"/>
      </left>
      <right/>
      <top style="thin">
        <color indexed="64"/>
      </top>
      <bottom style="thin">
        <color rgb="FF000000"/>
      </bottom>
      <diagonal/>
    </border>
    <border>
      <left/>
      <right/>
      <top style="thin">
        <color indexed="64"/>
      </top>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auto="1"/>
      </left>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top style="thin">
        <color theme="0" tint="-0.34998626667073579"/>
      </top>
      <bottom style="thin">
        <color auto="1"/>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indexed="64"/>
      </right>
      <top style="thin">
        <color theme="0" tint="-0.34998626667073579"/>
      </top>
      <bottom style="thin">
        <color auto="1"/>
      </bottom>
      <diagonal/>
    </border>
    <border>
      <left/>
      <right style="medium">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EFEFEF"/>
      </left>
      <right style="thin">
        <color rgb="FFEFEFEF"/>
      </right>
      <top style="thin">
        <color indexed="64"/>
      </top>
      <bottom style="thin">
        <color rgb="FF000000"/>
      </bottom>
      <diagonal/>
    </border>
    <border>
      <left style="thin">
        <color rgb="FFEFEFEF"/>
      </left>
      <right style="thin">
        <color indexed="64"/>
      </right>
      <top style="thin">
        <color indexed="64"/>
      </top>
      <bottom style="thin">
        <color rgb="FF000000"/>
      </bottom>
      <diagonal/>
    </border>
    <border>
      <left style="thin">
        <color rgb="FF000000"/>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rgb="FF000000"/>
      </right>
      <top style="thin">
        <color indexed="64"/>
      </top>
      <bottom style="thin">
        <color theme="0" tint="-0.34998626667073579"/>
      </bottom>
      <diagonal/>
    </border>
    <border>
      <left style="thin">
        <color rgb="FF000000"/>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000000"/>
      </right>
      <top style="thin">
        <color theme="0" tint="-0.34998626667073579"/>
      </top>
      <bottom style="thin">
        <color theme="0" tint="-0.34998626667073579"/>
      </bottom>
      <diagonal/>
    </border>
    <border>
      <left style="thin">
        <color rgb="FF000000"/>
      </left>
      <right style="thin">
        <color theme="0" tint="-0.34998626667073579"/>
      </right>
      <top style="thin">
        <color theme="0" tint="-0.34998626667073579"/>
      </top>
      <bottom style="thin">
        <color indexed="64"/>
      </bottom>
      <diagonal/>
    </border>
    <border>
      <left style="thin">
        <color theme="0" tint="-0.34998626667073579"/>
      </left>
      <right style="thin">
        <color rgb="FF000000"/>
      </right>
      <top style="thin">
        <color theme="0" tint="-0.34998626667073579"/>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indexed="64"/>
      </right>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indexed="64"/>
      </right>
      <top style="thin">
        <color rgb="FFBFBFBF"/>
      </top>
      <bottom style="thin">
        <color rgb="FFBFBFBF"/>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diagonal/>
    </border>
    <border>
      <left style="thin">
        <color auto="1"/>
      </left>
      <right style="thin">
        <color theme="0" tint="-0.34998626667073579"/>
      </right>
      <top/>
      <bottom style="thin">
        <color auto="1"/>
      </bottom>
      <diagonal/>
    </border>
    <border>
      <left style="thin">
        <color theme="0" tint="-0.34998626667073579"/>
      </left>
      <right style="thin">
        <color theme="0" tint="-0.34998626667073579"/>
      </right>
      <top/>
      <bottom style="thin">
        <color auto="1"/>
      </bottom>
      <diagonal/>
    </border>
    <border>
      <left style="thin">
        <color theme="0" tint="-0.34998626667073579"/>
      </left>
      <right style="thin">
        <color indexed="64"/>
      </right>
      <top/>
      <bottom style="thin">
        <color auto="1"/>
      </bottom>
      <diagonal/>
    </border>
    <border>
      <left/>
      <right style="thin">
        <color theme="0" tint="-0.34998626667073579"/>
      </right>
      <top/>
      <bottom style="thin">
        <color auto="1"/>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style="thin">
        <color rgb="FFBFBFBF"/>
      </top>
      <bottom style="thin">
        <color rgb="FFBFBFBF"/>
      </bottom>
      <diagonal/>
    </border>
    <border>
      <left style="thin">
        <color rgb="FFBFBFBF"/>
      </left>
      <right/>
      <top/>
      <bottom style="thin">
        <color rgb="FFBFBFBF"/>
      </bottom>
      <diagonal/>
    </border>
    <border>
      <left style="thin">
        <color rgb="FF000000"/>
      </left>
      <right/>
      <top style="thin">
        <color rgb="FFBFBFBF"/>
      </top>
      <bottom style="thin">
        <color rgb="FFBFBFBF"/>
      </bottom>
      <diagonal/>
    </border>
    <border>
      <left style="thin">
        <color rgb="FF000000"/>
      </left>
      <right/>
      <top style="thin">
        <color rgb="FFBFBFBF"/>
      </top>
      <bottom style="thin">
        <color rgb="FF000000"/>
      </bottom>
      <diagonal/>
    </border>
    <border>
      <left style="thin">
        <color indexed="64"/>
      </left>
      <right style="thin">
        <color rgb="FFBFBFBF"/>
      </right>
      <top style="thin">
        <color rgb="FFBFBFBF"/>
      </top>
      <bottom style="thin">
        <color rgb="FFBFBFBF"/>
      </bottom>
      <diagonal/>
    </border>
    <border>
      <left style="thin">
        <color rgb="FF000000"/>
      </left>
      <right/>
      <top/>
      <bottom style="thin">
        <color rgb="FFBFBFBF"/>
      </bottom>
      <diagonal/>
    </border>
    <border>
      <left style="thin">
        <color indexed="64"/>
      </left>
      <right style="thin">
        <color rgb="FFBFBFBF"/>
      </right>
      <top/>
      <bottom style="thin">
        <color rgb="FFBFBFBF"/>
      </bottom>
      <diagonal/>
    </border>
    <border>
      <left style="thin">
        <color indexed="64"/>
      </left>
      <right style="thin">
        <color rgb="FFBFBFBF"/>
      </right>
      <top style="thin">
        <color indexed="64"/>
      </top>
      <bottom style="thin">
        <color rgb="FFBFBFBF"/>
      </bottom>
      <diagonal/>
    </border>
    <border>
      <left style="thin">
        <color rgb="FFBFBFBF"/>
      </left>
      <right style="thin">
        <color rgb="FFBFBFBF"/>
      </right>
      <top style="thin">
        <color indexed="64"/>
      </top>
      <bottom style="thin">
        <color rgb="FFBFBFBF"/>
      </bottom>
      <diagonal/>
    </border>
    <border>
      <left style="thin">
        <color rgb="FFBFBFBF"/>
      </left>
      <right style="thin">
        <color indexed="64"/>
      </right>
      <top style="thin">
        <color indexed="64"/>
      </top>
      <bottom style="thin">
        <color rgb="FFBFBFBF"/>
      </bottom>
      <diagonal/>
    </border>
    <border>
      <left style="thin">
        <color indexed="64"/>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style="thin">
        <color indexed="64"/>
      </right>
      <top style="thin">
        <color rgb="FFBFBFBF"/>
      </top>
      <bottom/>
      <diagonal/>
    </border>
  </borders>
  <cellStyleXfs count="9">
    <xf numFmtId="0" fontId="0" fillId="0" borderId="0"/>
    <xf numFmtId="44" fontId="1" fillId="0" borderId="0" applyFont="0" applyFill="0" applyBorder="0" applyAlignment="0" applyProtection="0"/>
    <xf numFmtId="0" fontId="16" fillId="0" borderId="0"/>
    <xf numFmtId="0" fontId="20" fillId="0" borderId="0"/>
    <xf numFmtId="0" fontId="24" fillId="0" borderId="0"/>
    <xf numFmtId="0" fontId="28" fillId="0" borderId="0"/>
    <xf numFmtId="0" fontId="20" fillId="0" borderId="0"/>
    <xf numFmtId="0" fontId="54" fillId="0" borderId="0" applyNumberFormat="0" applyFill="0" applyBorder="0" applyAlignment="0" applyProtection="0"/>
    <xf numFmtId="0" fontId="55" fillId="0" borderId="0"/>
  </cellStyleXfs>
  <cellXfs count="967">
    <xf numFmtId="0" fontId="0" fillId="0" borderId="0" xfId="0"/>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6" xfId="0" applyFill="1" applyBorder="1" applyAlignment="1">
      <alignment vertical="center"/>
    </xf>
    <xf numFmtId="0" fontId="0" fillId="0" borderId="9" xfId="0" applyFill="1" applyBorder="1" applyAlignment="1">
      <alignment vertical="center"/>
    </xf>
    <xf numFmtId="0" fontId="8" fillId="0" borderId="0" xfId="0" applyFont="1"/>
    <xf numFmtId="0" fontId="9" fillId="0" borderId="8" xfId="0" applyFont="1" applyBorder="1" applyAlignment="1">
      <alignment horizontal="right" wrapText="1"/>
    </xf>
    <xf numFmtId="0" fontId="9" fillId="4" borderId="9" xfId="0" applyFont="1" applyFill="1" applyBorder="1" applyAlignment="1">
      <alignment horizontal="center" wrapText="1"/>
    </xf>
    <xf numFmtId="0" fontId="7" fillId="0" borderId="0" xfId="0" applyFont="1" applyAlignment="1">
      <alignment horizontal="left" vertical="center"/>
    </xf>
    <xf numFmtId="0" fontId="10" fillId="0" borderId="0" xfId="0" applyFont="1" applyAlignment="1">
      <alignment wrapText="1"/>
    </xf>
    <xf numFmtId="0" fontId="9" fillId="0" borderId="10" xfId="0" applyFont="1" applyBorder="1" applyAlignment="1">
      <alignment wrapText="1"/>
    </xf>
    <xf numFmtId="0" fontId="9" fillId="0" borderId="11" xfId="0" applyFont="1" applyBorder="1" applyAlignment="1">
      <alignment horizontal="right" wrapText="1"/>
    </xf>
    <xf numFmtId="0" fontId="9" fillId="0" borderId="11" xfId="0" applyFont="1" applyBorder="1" applyAlignment="1">
      <alignment wrapText="1"/>
    </xf>
    <xf numFmtId="0" fontId="9" fillId="0" borderId="11" xfId="0" applyFont="1" applyFill="1" applyBorder="1" applyAlignment="1">
      <alignment wrapText="1"/>
    </xf>
    <xf numFmtId="0" fontId="9" fillId="4" borderId="12" xfId="0" applyFont="1" applyFill="1" applyBorder="1" applyAlignment="1">
      <alignment wrapText="1"/>
    </xf>
    <xf numFmtId="0" fontId="11" fillId="5" borderId="4" xfId="0" applyFont="1" applyFill="1" applyBorder="1" applyAlignment="1">
      <alignment horizontal="left"/>
    </xf>
    <xf numFmtId="0" fontId="11" fillId="0" borderId="0" xfId="0" applyFont="1"/>
    <xf numFmtId="0" fontId="9" fillId="5" borderId="7" xfId="0" applyFont="1" applyFill="1" applyBorder="1" applyAlignment="1">
      <alignment wrapText="1"/>
    </xf>
    <xf numFmtId="0" fontId="9" fillId="5" borderId="8" xfId="0" applyFont="1" applyFill="1" applyBorder="1" applyAlignment="1">
      <alignment horizontal="center" wrapText="1"/>
    </xf>
    <xf numFmtId="0" fontId="8" fillId="0" borderId="0" xfId="0" applyFont="1" applyAlignment="1">
      <alignment wrapText="1"/>
    </xf>
    <xf numFmtId="0" fontId="13" fillId="0" borderId="7" xfId="0" applyFont="1" applyBorder="1" applyAlignment="1">
      <alignment wrapText="1"/>
    </xf>
    <xf numFmtId="49" fontId="13" fillId="0" borderId="8" xfId="0" applyNumberFormat="1" applyFont="1" applyBorder="1" applyAlignment="1">
      <alignment horizontal="right"/>
    </xf>
    <xf numFmtId="0" fontId="13" fillId="0" borderId="8" xfId="0" applyFont="1" applyBorder="1"/>
    <xf numFmtId="0" fontId="13" fillId="4" borderId="9" xfId="0" applyFont="1" applyFill="1" applyBorder="1"/>
    <xf numFmtId="0" fontId="13" fillId="4" borderId="7" xfId="0" applyFont="1" applyFill="1" applyBorder="1" applyAlignment="1">
      <alignment wrapText="1"/>
    </xf>
    <xf numFmtId="0" fontId="13" fillId="4" borderId="8" xfId="0" applyFont="1" applyFill="1" applyBorder="1" applyAlignment="1">
      <alignment horizontal="center"/>
    </xf>
    <xf numFmtId="0" fontId="13" fillId="4" borderId="8" xfId="0" applyFont="1" applyFill="1" applyBorder="1"/>
    <xf numFmtId="0" fontId="11" fillId="5" borderId="7" xfId="0" applyFont="1" applyFill="1" applyBorder="1" applyAlignment="1">
      <alignment horizontal="left"/>
    </xf>
    <xf numFmtId="0" fontId="12" fillId="5" borderId="8" xfId="0" applyFont="1" applyFill="1" applyBorder="1" applyAlignment="1">
      <alignment horizontal="right"/>
    </xf>
    <xf numFmtId="0" fontId="13" fillId="4" borderId="8" xfId="0" applyNumberFormat="1" applyFont="1" applyFill="1" applyBorder="1" applyAlignment="1">
      <alignment horizontal="center"/>
    </xf>
    <xf numFmtId="0" fontId="12" fillId="5" borderId="7" xfId="0" applyFont="1" applyFill="1" applyBorder="1" applyAlignment="1">
      <alignment wrapText="1"/>
    </xf>
    <xf numFmtId="0" fontId="13" fillId="4" borderId="20" xfId="0" applyFont="1" applyFill="1" applyBorder="1"/>
    <xf numFmtId="0" fontId="9" fillId="4" borderId="1" xfId="0" applyFont="1" applyFill="1" applyBorder="1" applyAlignment="1">
      <alignment wrapText="1"/>
    </xf>
    <xf numFmtId="0" fontId="13" fillId="4" borderId="2" xfId="0" applyNumberFormat="1" applyFont="1" applyFill="1" applyBorder="1" applyAlignment="1">
      <alignment horizontal="center"/>
    </xf>
    <xf numFmtId="0" fontId="9" fillId="4" borderId="2" xfId="0" applyFont="1" applyFill="1" applyBorder="1"/>
    <xf numFmtId="0" fontId="9" fillId="4" borderId="3" xfId="0" applyFont="1" applyFill="1" applyBorder="1"/>
    <xf numFmtId="0" fontId="8" fillId="0" borderId="0" xfId="0" applyFont="1" applyAlignment="1"/>
    <xf numFmtId="0" fontId="8" fillId="0" borderId="0" xfId="0" applyFont="1" applyAlignment="1">
      <alignment horizontal="right"/>
    </xf>
    <xf numFmtId="0" fontId="10" fillId="0" borderId="7" xfId="0" applyFont="1" applyBorder="1" applyAlignment="1">
      <alignment wrapText="1"/>
    </xf>
    <xf numFmtId="0" fontId="10" fillId="0" borderId="9" xfId="0" applyFont="1" applyBorder="1" applyAlignment="1">
      <alignment horizontal="right" wrapText="1"/>
    </xf>
    <xf numFmtId="0" fontId="10" fillId="0" borderId="7" xfId="0" applyFont="1" applyBorder="1"/>
    <xf numFmtId="0" fontId="10" fillId="0" borderId="8" xfId="0" applyFont="1" applyBorder="1" applyAlignment="1">
      <alignment horizontal="center" wrapText="1"/>
    </xf>
    <xf numFmtId="0" fontId="10" fillId="0" borderId="9" xfId="0" applyFont="1" applyBorder="1" applyAlignment="1">
      <alignment horizontal="center" vertical="center" wrapText="1"/>
    </xf>
    <xf numFmtId="0" fontId="10" fillId="4" borderId="7" xfId="0" applyFont="1" applyFill="1" applyBorder="1" applyAlignment="1">
      <alignment wrapText="1"/>
    </xf>
    <xf numFmtId="0" fontId="10" fillId="4" borderId="9" xfId="0" applyFont="1" applyFill="1" applyBorder="1" applyAlignment="1">
      <alignment horizontal="right" wrapText="1"/>
    </xf>
    <xf numFmtId="0" fontId="8" fillId="0" borderId="7" xfId="0" applyFont="1" applyBorder="1"/>
    <xf numFmtId="0" fontId="10" fillId="0" borderId="8" xfId="0" applyFont="1" applyBorder="1" applyAlignment="1">
      <alignment wrapText="1"/>
    </xf>
    <xf numFmtId="0" fontId="8" fillId="0" borderId="7" xfId="0" applyFont="1" applyBorder="1" applyAlignment="1">
      <alignment wrapText="1"/>
    </xf>
    <xf numFmtId="0" fontId="17" fillId="0" borderId="9" xfId="2" applyFont="1" applyFill="1" applyBorder="1" applyAlignment="1">
      <alignment horizontal="left" vertical="center" wrapText="1"/>
    </xf>
    <xf numFmtId="0" fontId="8" fillId="0" borderId="10" xfId="0" applyFont="1" applyBorder="1"/>
    <xf numFmtId="0" fontId="8" fillId="0" borderId="11" xfId="0" applyFont="1" applyBorder="1"/>
    <xf numFmtId="0" fontId="17" fillId="0" borderId="9" xfId="2" applyFont="1" applyFill="1" applyBorder="1" applyAlignment="1">
      <alignment horizontal="left" vertical="center"/>
    </xf>
    <xf numFmtId="0" fontId="8" fillId="0" borderId="7" xfId="0" applyFont="1" applyBorder="1" applyAlignment="1"/>
    <xf numFmtId="0" fontId="9" fillId="0" borderId="22" xfId="0" applyFont="1" applyFill="1" applyBorder="1"/>
    <xf numFmtId="0" fontId="10" fillId="4" borderId="4" xfId="0" applyFont="1" applyFill="1" applyBorder="1" applyAlignment="1">
      <alignment wrapText="1"/>
    </xf>
    <xf numFmtId="0" fontId="9" fillId="0" borderId="10" xfId="0" applyFont="1" applyFill="1" applyBorder="1"/>
    <xf numFmtId="0" fontId="8" fillId="0" borderId="9" xfId="0" applyFont="1" applyFill="1" applyBorder="1" applyAlignment="1">
      <alignment horizontal="left"/>
    </xf>
    <xf numFmtId="0" fontId="8" fillId="0" borderId="9" xfId="0" applyFont="1" applyBorder="1" applyAlignment="1">
      <alignment horizontal="left"/>
    </xf>
    <xf numFmtId="0" fontId="18" fillId="0" borderId="9" xfId="0" applyFont="1" applyFill="1" applyBorder="1" applyAlignment="1">
      <alignment horizontal="left" vertical="center" wrapText="1"/>
    </xf>
    <xf numFmtId="0" fontId="8" fillId="0" borderId="9" xfId="0" applyFont="1" applyFill="1" applyBorder="1" applyAlignment="1">
      <alignment horizontal="left" wrapText="1"/>
    </xf>
    <xf numFmtId="0" fontId="8" fillId="0" borderId="9" xfId="0" applyFont="1" applyBorder="1" applyAlignment="1">
      <alignment horizontal="left" wrapText="1"/>
    </xf>
    <xf numFmtId="0" fontId="10" fillId="0" borderId="22" xfId="0" applyFont="1" applyBorder="1" applyAlignment="1">
      <alignment vertical="center" wrapText="1"/>
    </xf>
    <xf numFmtId="0" fontId="10" fillId="0" borderId="23" xfId="0" applyFont="1" applyBorder="1" applyAlignment="1">
      <alignment horizontal="right" vertical="center" wrapText="1"/>
    </xf>
    <xf numFmtId="0" fontId="10" fillId="0" borderId="7" xfId="0" applyFont="1" applyBorder="1" applyAlignment="1">
      <alignment vertical="center"/>
    </xf>
    <xf numFmtId="0" fontId="10" fillId="4" borderId="4" xfId="0" applyFont="1" applyFill="1" applyBorder="1" applyAlignment="1">
      <alignment vertical="center" wrapText="1"/>
    </xf>
    <xf numFmtId="49" fontId="9" fillId="4" borderId="6" xfId="3" applyNumberFormat="1" applyFont="1" applyFill="1" applyBorder="1" applyAlignment="1">
      <alignment horizontal="left" vertical="center" wrapText="1"/>
    </xf>
    <xf numFmtId="0" fontId="10" fillId="0" borderId="9" xfId="0" applyFont="1" applyBorder="1" applyAlignment="1">
      <alignment wrapText="1"/>
    </xf>
    <xf numFmtId="0" fontId="9" fillId="4" borderId="7" xfId="0" applyFont="1" applyFill="1" applyBorder="1" applyAlignment="1">
      <alignment vertical="center" wrapText="1"/>
    </xf>
    <xf numFmtId="49" fontId="21" fillId="4" borderId="9" xfId="3" applyNumberFormat="1" applyFont="1" applyFill="1" applyBorder="1" applyAlignment="1">
      <alignment horizontal="left" vertical="center" shrinkToFit="1"/>
    </xf>
    <xf numFmtId="0" fontId="10" fillId="0" borderId="12" xfId="0" applyFont="1" applyBorder="1" applyAlignment="1">
      <alignment wrapText="1"/>
    </xf>
    <xf numFmtId="0" fontId="13" fillId="0" borderId="24" xfId="0" applyFont="1" applyBorder="1" applyAlignment="1">
      <alignment vertical="center" wrapText="1"/>
    </xf>
    <xf numFmtId="49" fontId="13" fillId="0" borderId="9" xfId="3" applyNumberFormat="1" applyFont="1" applyFill="1" applyBorder="1" applyAlignment="1">
      <alignment horizontal="left" vertical="center" wrapText="1"/>
    </xf>
    <xf numFmtId="0" fontId="13" fillId="0" borderId="7" xfId="0" applyFont="1" applyBorder="1" applyAlignment="1">
      <alignment vertical="center" wrapText="1"/>
    </xf>
    <xf numFmtId="0" fontId="13" fillId="0" borderId="22" xfId="0" applyFont="1" applyBorder="1" applyAlignment="1">
      <alignment vertical="center" wrapText="1"/>
    </xf>
    <xf numFmtId="49" fontId="22" fillId="0" borderId="9" xfId="3" applyNumberFormat="1" applyFont="1" applyFill="1" applyBorder="1" applyAlignment="1">
      <alignment horizontal="left" vertical="center" wrapText="1"/>
    </xf>
    <xf numFmtId="0" fontId="9" fillId="0" borderId="10" xfId="0" applyFont="1" applyFill="1" applyBorder="1" applyAlignment="1">
      <alignment vertical="center"/>
    </xf>
    <xf numFmtId="0" fontId="8" fillId="0" borderId="0" xfId="0" applyFont="1" applyFill="1"/>
    <xf numFmtId="14" fontId="13" fillId="0" borderId="9" xfId="3" applyNumberFormat="1" applyFont="1" applyFill="1" applyBorder="1" applyAlignment="1">
      <alignment horizontal="left" vertical="center" wrapText="1"/>
    </xf>
    <xf numFmtId="49" fontId="22" fillId="0" borderId="25" xfId="3" applyNumberFormat="1" applyFont="1" applyFill="1" applyBorder="1" applyAlignment="1">
      <alignment horizontal="left" vertical="center" shrinkToFit="1"/>
    </xf>
    <xf numFmtId="0" fontId="8" fillId="0" borderId="0" xfId="0" applyFont="1" applyAlignment="1">
      <alignment vertical="center" wrapText="1"/>
    </xf>
    <xf numFmtId="0" fontId="8" fillId="0" borderId="0" xfId="0" applyFont="1" applyAlignment="1">
      <alignment horizontal="right" vertical="center"/>
    </xf>
    <xf numFmtId="0" fontId="9" fillId="4" borderId="7" xfId="0" applyFont="1" applyFill="1" applyBorder="1" applyAlignment="1">
      <alignment wrapText="1"/>
    </xf>
    <xf numFmtId="0" fontId="8" fillId="0" borderId="9" xfId="0" applyFont="1" applyBorder="1" applyAlignment="1">
      <alignment horizontal="right"/>
    </xf>
    <xf numFmtId="0" fontId="9" fillId="0" borderId="7" xfId="0" applyFont="1" applyFill="1" applyBorder="1" applyAlignment="1">
      <alignment wrapText="1"/>
    </xf>
    <xf numFmtId="0" fontId="8" fillId="0" borderId="9" xfId="0" applyFont="1" applyFill="1" applyBorder="1" applyAlignment="1">
      <alignment horizontal="right"/>
    </xf>
    <xf numFmtId="0" fontId="23" fillId="0" borderId="0" xfId="0" applyFont="1"/>
    <xf numFmtId="0" fontId="10" fillId="0" borderId="10" xfId="0" applyFont="1" applyFill="1" applyBorder="1" applyAlignment="1">
      <alignment wrapText="1"/>
    </xf>
    <xf numFmtId="0" fontId="8" fillId="0" borderId="12" xfId="0" applyFont="1" applyFill="1" applyBorder="1" applyAlignment="1">
      <alignment horizontal="right"/>
    </xf>
    <xf numFmtId="0" fontId="8" fillId="0" borderId="0" xfId="0" applyFont="1" applyFill="1" applyAlignment="1">
      <alignment horizontal="right"/>
    </xf>
    <xf numFmtId="0" fontId="9" fillId="4" borderId="9" xfId="0" applyFont="1" applyFill="1" applyBorder="1" applyAlignment="1">
      <alignment horizontal="center" vertical="center"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8" fillId="4" borderId="9" xfId="0" applyFont="1" applyFill="1" applyBorder="1"/>
    <xf numFmtId="0" fontId="8" fillId="4" borderId="8" xfId="0" applyFont="1" applyFill="1" applyBorder="1"/>
    <xf numFmtId="0" fontId="13" fillId="0" borderId="7" xfId="0" applyFont="1" applyFill="1" applyBorder="1" applyAlignment="1">
      <alignment wrapText="1"/>
    </xf>
    <xf numFmtId="0" fontId="13" fillId="0" borderId="8" xfId="0" applyNumberFormat="1" applyFont="1" applyBorder="1" applyAlignment="1">
      <alignment horizontal="center"/>
    </xf>
    <xf numFmtId="0" fontId="8" fillId="0" borderId="8" xfId="0" applyFont="1" applyBorder="1"/>
    <xf numFmtId="0" fontId="13" fillId="0" borderId="8" xfId="0" applyFont="1" applyFill="1" applyBorder="1"/>
    <xf numFmtId="0" fontId="8" fillId="4" borderId="9" xfId="0" applyFont="1" applyFill="1" applyBorder="1" applyAlignment="1">
      <alignment wrapText="1"/>
    </xf>
    <xf numFmtId="0" fontId="10" fillId="0" borderId="7" xfId="0" applyFont="1" applyFill="1" applyBorder="1" applyAlignment="1">
      <alignment wrapText="1"/>
    </xf>
    <xf numFmtId="0" fontId="8" fillId="0" borderId="8" xfId="0" applyNumberFormat="1" applyFont="1" applyFill="1" applyBorder="1" applyAlignment="1">
      <alignment horizontal="center"/>
    </xf>
    <xf numFmtId="0" fontId="8" fillId="0" borderId="11" xfId="0" applyNumberFormat="1" applyFont="1" applyFill="1" applyBorder="1" applyAlignment="1">
      <alignment horizontal="center"/>
    </xf>
    <xf numFmtId="0" fontId="13" fillId="0" borderId="11" xfId="0" applyFont="1" applyBorder="1"/>
    <xf numFmtId="0" fontId="8" fillId="4" borderId="12" xfId="0" applyFont="1" applyFill="1" applyBorder="1"/>
    <xf numFmtId="0" fontId="8" fillId="4" borderId="19" xfId="0" applyFont="1" applyFill="1" applyBorder="1"/>
    <xf numFmtId="164" fontId="8" fillId="0" borderId="8" xfId="0" applyNumberFormat="1" applyFont="1" applyBorder="1" applyAlignment="1">
      <alignment horizontal="right" vertical="center"/>
    </xf>
    <xf numFmtId="164" fontId="13" fillId="0" borderId="8" xfId="4" applyNumberFormat="1" applyFont="1" applyBorder="1" applyAlignment="1" applyProtection="1">
      <alignment horizontal="right" vertical="center"/>
    </xf>
    <xf numFmtId="164" fontId="13" fillId="0" borderId="8" xfId="4" applyNumberFormat="1" applyFont="1" applyBorder="1" applyAlignment="1" applyProtection="1">
      <alignment horizontal="right" vertical="center"/>
      <protection locked="0"/>
    </xf>
    <xf numFmtId="164" fontId="13" fillId="0" borderId="9" xfId="4" applyNumberFormat="1" applyFont="1" applyBorder="1" applyAlignment="1" applyProtection="1">
      <alignment horizontal="right" vertical="center"/>
      <protection locked="0"/>
    </xf>
    <xf numFmtId="0" fontId="11" fillId="5" borderId="22" xfId="0" applyFont="1" applyFill="1" applyBorder="1" applyAlignment="1">
      <alignment horizontal="left"/>
    </xf>
    <xf numFmtId="164" fontId="8" fillId="0" borderId="29" xfId="0" applyNumberFormat="1" applyFont="1" applyBorder="1" applyAlignment="1">
      <alignment horizontal="right" vertical="center"/>
    </xf>
    <xf numFmtId="164" fontId="13" fillId="0" borderId="29" xfId="4" applyNumberFormat="1" applyFont="1" applyBorder="1" applyAlignment="1" applyProtection="1">
      <alignment horizontal="right" vertical="center"/>
    </xf>
    <xf numFmtId="164" fontId="13" fillId="0" borderId="29" xfId="4" applyNumberFormat="1" applyFont="1" applyBorder="1" applyAlignment="1" applyProtection="1">
      <alignment horizontal="right" vertical="center"/>
      <protection locked="0"/>
    </xf>
    <xf numFmtId="164" fontId="13" fillId="0" borderId="23" xfId="4" applyNumberFormat="1" applyFont="1" applyBorder="1" applyAlignment="1" applyProtection="1">
      <alignment horizontal="right" vertical="center"/>
      <protection locked="0"/>
    </xf>
    <xf numFmtId="0" fontId="9" fillId="5" borderId="1" xfId="0" applyFont="1" applyFill="1" applyBorder="1" applyAlignment="1">
      <alignment horizontal="left"/>
    </xf>
    <xf numFmtId="164" fontId="10" fillId="0" borderId="2" xfId="0" applyNumberFormat="1" applyFont="1" applyBorder="1" applyAlignment="1">
      <alignment horizontal="right" vertical="center"/>
    </xf>
    <xf numFmtId="164" fontId="9" fillId="0" borderId="2" xfId="4" applyNumberFormat="1" applyFont="1" applyBorder="1" applyAlignment="1" applyProtection="1">
      <alignment horizontal="right" vertical="center"/>
      <protection locked="0"/>
    </xf>
    <xf numFmtId="164" fontId="9" fillId="0" borderId="3" xfId="4" applyNumberFormat="1" applyFont="1" applyBorder="1" applyAlignment="1" applyProtection="1">
      <alignment horizontal="right" vertical="center"/>
      <protection locked="0"/>
    </xf>
    <xf numFmtId="0" fontId="8" fillId="0" borderId="0" xfId="0" applyFont="1" applyAlignment="1">
      <alignment horizontal="left"/>
    </xf>
    <xf numFmtId="0" fontId="10" fillId="0" borderId="0" xfId="0" applyFont="1"/>
    <xf numFmtId="0" fontId="10" fillId="0" borderId="8" xfId="0" applyFont="1" applyBorder="1" applyAlignment="1">
      <alignment horizontal="right" wrapText="1"/>
    </xf>
    <xf numFmtId="0" fontId="10" fillId="5" borderId="7" xfId="0" applyFont="1" applyFill="1" applyBorder="1" applyAlignment="1">
      <alignment wrapText="1"/>
    </xf>
    <xf numFmtId="0" fontId="10" fillId="5" borderId="8" xfId="0" applyFont="1" applyFill="1" applyBorder="1" applyAlignment="1">
      <alignment horizontal="center" wrapText="1"/>
    </xf>
    <xf numFmtId="0" fontId="10" fillId="5" borderId="9" xfId="0" applyFont="1" applyFill="1" applyBorder="1" applyAlignment="1">
      <alignment horizontal="center" wrapText="1"/>
    </xf>
    <xf numFmtId="0" fontId="8" fillId="0" borderId="7" xfId="0" applyFont="1" applyFill="1" applyBorder="1" applyAlignment="1">
      <alignment wrapText="1"/>
    </xf>
    <xf numFmtId="3" fontId="10" fillId="0" borderId="8" xfId="0" applyNumberFormat="1" applyFont="1" applyFill="1" applyBorder="1" applyAlignment="1">
      <alignment horizontal="right" wrapText="1"/>
    </xf>
    <xf numFmtId="4" fontId="10" fillId="0" borderId="9" xfId="0" applyNumberFormat="1" applyFont="1" applyFill="1" applyBorder="1" applyAlignment="1">
      <alignment horizontal="right" wrapText="1"/>
    </xf>
    <xf numFmtId="0" fontId="8" fillId="6" borderId="7" xfId="0" applyFont="1" applyFill="1" applyBorder="1" applyAlignment="1">
      <alignment horizontal="left" wrapText="1" indent="2"/>
    </xf>
    <xf numFmtId="3" fontId="10" fillId="6" borderId="8" xfId="0" applyNumberFormat="1" applyFont="1" applyFill="1" applyBorder="1" applyAlignment="1">
      <alignment horizontal="right" wrapText="1"/>
    </xf>
    <xf numFmtId="4" fontId="10" fillId="6" borderId="9" xfId="0" applyNumberFormat="1" applyFont="1" applyFill="1" applyBorder="1" applyAlignment="1">
      <alignment horizontal="right" wrapText="1"/>
    </xf>
    <xf numFmtId="0" fontId="10" fillId="4" borderId="10" xfId="0" applyFont="1" applyFill="1" applyBorder="1" applyAlignment="1">
      <alignment wrapText="1"/>
    </xf>
    <xf numFmtId="3" fontId="10" fillId="4" borderId="11" xfId="0" applyNumberFormat="1" applyFont="1" applyFill="1" applyBorder="1" applyAlignment="1">
      <alignment horizontal="right"/>
    </xf>
    <xf numFmtId="3" fontId="10" fillId="4" borderId="12" xfId="0" applyNumberFormat="1" applyFont="1" applyFill="1" applyBorder="1" applyAlignment="1">
      <alignment horizontal="right"/>
    </xf>
    <xf numFmtId="0" fontId="13" fillId="0" borderId="0" xfId="0" applyFont="1"/>
    <xf numFmtId="0" fontId="9" fillId="0" borderId="8" xfId="0" applyFont="1" applyBorder="1" applyAlignment="1">
      <alignment horizontal="right" vertical="center" wrapText="1"/>
    </xf>
    <xf numFmtId="0" fontId="9" fillId="4" borderId="12" xfId="0" applyFont="1" applyFill="1" applyBorder="1" applyAlignment="1">
      <alignment horizontal="center" wrapText="1"/>
    </xf>
    <xf numFmtId="0" fontId="11" fillId="5" borderId="24" xfId="0" applyFont="1" applyFill="1" applyBorder="1" applyAlignment="1">
      <alignment horizontal="left"/>
    </xf>
    <xf numFmtId="0" fontId="11" fillId="5" borderId="30" xfId="0" applyFont="1" applyFill="1" applyBorder="1" applyAlignment="1">
      <alignment horizontal="left"/>
    </xf>
    <xf numFmtId="0" fontId="13" fillId="4" borderId="22" xfId="0" applyFont="1" applyFill="1" applyBorder="1" applyAlignment="1">
      <alignment wrapText="1"/>
    </xf>
    <xf numFmtId="0" fontId="0" fillId="0" borderId="0" xfId="0" applyFont="1"/>
    <xf numFmtId="0" fontId="9" fillId="0" borderId="39" xfId="0" applyFont="1" applyBorder="1" applyAlignment="1">
      <alignment horizontal="center" vertical="center" wrapText="1"/>
    </xf>
    <xf numFmtId="0" fontId="9" fillId="0" borderId="11" xfId="0" applyFont="1" applyBorder="1" applyAlignment="1">
      <alignment horizontal="center" vertical="center" wrapText="1"/>
    </xf>
    <xf numFmtId="165" fontId="8" fillId="5" borderId="5" xfId="0" applyNumberFormat="1" applyFont="1" applyFill="1" applyBorder="1" applyAlignment="1">
      <alignment horizontal="right"/>
    </xf>
    <xf numFmtId="165" fontId="8" fillId="5" borderId="5" xfId="0" applyNumberFormat="1" applyFont="1" applyFill="1" applyBorder="1"/>
    <xf numFmtId="165" fontId="8" fillId="5" borderId="13" xfId="0" applyNumberFormat="1" applyFont="1" applyFill="1" applyBorder="1"/>
    <xf numFmtId="165" fontId="8" fillId="4" borderId="6" xfId="0" applyNumberFormat="1" applyFont="1" applyFill="1" applyBorder="1"/>
    <xf numFmtId="0" fontId="13" fillId="0" borderId="10" xfId="0" applyFont="1" applyFill="1" applyBorder="1" applyAlignment="1">
      <alignment wrapText="1"/>
    </xf>
    <xf numFmtId="165" fontId="13" fillId="0" borderId="39" xfId="0" applyNumberFormat="1" applyFont="1" applyFill="1" applyBorder="1" applyAlignment="1">
      <alignment horizontal="right"/>
    </xf>
    <xf numFmtId="165" fontId="13" fillId="0" borderId="39" xfId="0" applyNumberFormat="1" applyFont="1" applyFill="1" applyBorder="1"/>
    <xf numFmtId="165" fontId="13" fillId="0" borderId="41" xfId="0" applyNumberFormat="1" applyFont="1" applyFill="1" applyBorder="1"/>
    <xf numFmtId="165" fontId="13" fillId="0" borderId="40" xfId="0" applyNumberFormat="1" applyFont="1" applyFill="1" applyBorder="1"/>
    <xf numFmtId="0" fontId="11" fillId="5" borderId="36" xfId="0" applyFont="1" applyFill="1" applyBorder="1" applyAlignment="1">
      <alignment horizontal="left"/>
    </xf>
    <xf numFmtId="165" fontId="13" fillId="5" borderId="42" xfId="0" applyNumberFormat="1" applyFont="1" applyFill="1" applyBorder="1" applyAlignment="1">
      <alignment horizontal="right"/>
    </xf>
    <xf numFmtId="165" fontId="13" fillId="5" borderId="42" xfId="0" applyNumberFormat="1" applyFont="1" applyFill="1" applyBorder="1"/>
    <xf numFmtId="165" fontId="13" fillId="5" borderId="34" xfId="0" applyNumberFormat="1" applyFont="1" applyFill="1" applyBorder="1"/>
    <xf numFmtId="165" fontId="13" fillId="4" borderId="43" xfId="0" applyNumberFormat="1" applyFont="1" applyFill="1" applyBorder="1"/>
    <xf numFmtId="0" fontId="11" fillId="5" borderId="0" xfId="0" applyFont="1" applyFill="1" applyAlignment="1">
      <alignment horizontal="left"/>
    </xf>
    <xf numFmtId="0" fontId="11" fillId="5" borderId="33" xfId="0" applyFont="1" applyFill="1" applyBorder="1" applyAlignment="1">
      <alignment horizontal="left"/>
    </xf>
    <xf numFmtId="0" fontId="13" fillId="0" borderId="38" xfId="0" applyFont="1" applyFill="1" applyBorder="1" applyAlignment="1">
      <alignment wrapText="1"/>
    </xf>
    <xf numFmtId="0" fontId="12" fillId="5" borderId="4" xfId="0" applyFont="1" applyFill="1" applyBorder="1" applyAlignment="1">
      <alignment wrapText="1"/>
    </xf>
    <xf numFmtId="165" fontId="13" fillId="5" borderId="5" xfId="0" applyNumberFormat="1" applyFont="1" applyFill="1" applyBorder="1" applyAlignment="1">
      <alignment horizontal="right"/>
    </xf>
    <xf numFmtId="165" fontId="13" fillId="4" borderId="6" xfId="0" applyNumberFormat="1" applyFont="1" applyFill="1" applyBorder="1"/>
    <xf numFmtId="165" fontId="13" fillId="0" borderId="11" xfId="0" applyNumberFormat="1" applyFont="1" applyFill="1" applyBorder="1" applyAlignment="1">
      <alignment horizontal="right"/>
    </xf>
    <xf numFmtId="165" fontId="13" fillId="0" borderId="11" xfId="0" applyNumberFormat="1" applyFont="1" applyFill="1" applyBorder="1"/>
    <xf numFmtId="165" fontId="13" fillId="0" borderId="12" xfId="0" applyNumberFormat="1" applyFont="1" applyFill="1" applyBorder="1"/>
    <xf numFmtId="0" fontId="9" fillId="4" borderId="44" xfId="0" applyFont="1" applyFill="1" applyBorder="1" applyAlignment="1">
      <alignment wrapText="1"/>
    </xf>
    <xf numFmtId="165" fontId="9" fillId="4" borderId="45" xfId="0" applyNumberFormat="1" applyFont="1" applyFill="1" applyBorder="1" applyAlignment="1">
      <alignment horizontal="right"/>
    </xf>
    <xf numFmtId="165" fontId="9" fillId="4" borderId="5" xfId="0" applyNumberFormat="1" applyFont="1" applyFill="1" applyBorder="1"/>
    <xf numFmtId="165" fontId="9" fillId="4" borderId="6" xfId="0" applyNumberFormat="1" applyFont="1" applyFill="1" applyBorder="1"/>
    <xf numFmtId="0" fontId="9" fillId="2" borderId="10" xfId="0" applyFont="1" applyFill="1" applyBorder="1" applyAlignment="1">
      <alignment wrapText="1"/>
    </xf>
    <xf numFmtId="165" fontId="9" fillId="2" borderId="11" xfId="0" applyNumberFormat="1" applyFont="1" applyFill="1" applyBorder="1" applyAlignment="1">
      <alignment horizontal="right"/>
    </xf>
    <xf numFmtId="165" fontId="9" fillId="2" borderId="39" xfId="0" applyNumberFormat="1" applyFont="1" applyFill="1" applyBorder="1"/>
    <xf numFmtId="165" fontId="9" fillId="2" borderId="40" xfId="0" applyNumberFormat="1" applyFont="1" applyFill="1" applyBorder="1"/>
    <xf numFmtId="0" fontId="13" fillId="0" borderId="0" xfId="0" applyFont="1" applyAlignment="1">
      <alignment wrapText="1"/>
    </xf>
    <xf numFmtId="0" fontId="13" fillId="0" borderId="0" xfId="0" applyFont="1" applyAlignment="1">
      <alignment horizontal="right"/>
    </xf>
    <xf numFmtId="0" fontId="0" fillId="0" borderId="0" xfId="0" applyFont="1" applyFill="1" applyAlignment="1">
      <alignment vertical="center" wrapText="1"/>
    </xf>
    <xf numFmtId="0" fontId="25" fillId="0" borderId="0" xfId="0" applyFont="1" applyFill="1" applyAlignment="1">
      <alignment wrapText="1"/>
    </xf>
    <xf numFmtId="0" fontId="13" fillId="0" borderId="0" xfId="0" applyFont="1" applyFill="1" applyAlignment="1">
      <alignment vertical="top" wrapText="1"/>
    </xf>
    <xf numFmtId="0" fontId="10" fillId="0" borderId="11" xfId="0" applyFont="1" applyBorder="1" applyAlignment="1">
      <alignment horizontal="center" wrapText="1"/>
    </xf>
    <xf numFmtId="0" fontId="10" fillId="2" borderId="24" xfId="0" applyFont="1" applyFill="1" applyBorder="1" applyAlignment="1">
      <alignment wrapText="1"/>
    </xf>
    <xf numFmtId="0" fontId="8" fillId="2" borderId="42" xfId="0" applyFont="1" applyFill="1" applyBorder="1"/>
    <xf numFmtId="0" fontId="10" fillId="4" borderId="42" xfId="0" applyFont="1" applyFill="1" applyBorder="1"/>
    <xf numFmtId="0" fontId="10" fillId="4" borderId="43" xfId="0" applyFont="1" applyFill="1" applyBorder="1"/>
    <xf numFmtId="0" fontId="10" fillId="2" borderId="7" xfId="0" applyFont="1" applyFill="1" applyBorder="1" applyAlignment="1">
      <alignment wrapText="1"/>
    </xf>
    <xf numFmtId="0" fontId="8" fillId="2" borderId="8" xfId="0" applyFont="1" applyFill="1" applyBorder="1"/>
    <xf numFmtId="0" fontId="10" fillId="4" borderId="8" xfId="0" applyFont="1" applyFill="1" applyBorder="1"/>
    <xf numFmtId="0" fontId="10" fillId="4" borderId="9" xfId="0" applyFont="1" applyFill="1" applyBorder="1"/>
    <xf numFmtId="0" fontId="10" fillId="4" borderId="11" xfId="0" applyFont="1" applyFill="1" applyBorder="1"/>
    <xf numFmtId="0" fontId="10" fillId="4" borderId="12" xfId="0" applyFont="1" applyFill="1" applyBorder="1"/>
    <xf numFmtId="0" fontId="9" fillId="0" borderId="0" xfId="0" applyFont="1" applyFill="1" applyAlignment="1">
      <alignment horizontal="left" vertical="top" wrapText="1"/>
    </xf>
    <xf numFmtId="0" fontId="7" fillId="0" borderId="0" xfId="0" applyFont="1" applyAlignment="1"/>
    <xf numFmtId="0" fontId="10" fillId="4" borderId="8" xfId="0" applyFont="1" applyFill="1" applyBorder="1" applyAlignment="1">
      <alignment horizontal="center" wrapText="1"/>
    </xf>
    <xf numFmtId="0" fontId="10" fillId="4" borderId="19" xfId="0" applyFont="1" applyFill="1" applyBorder="1" applyAlignment="1">
      <alignment horizontal="center" wrapText="1"/>
    </xf>
    <xf numFmtId="0" fontId="26" fillId="0" borderId="0" xfId="0" applyFont="1" applyBorder="1" applyAlignment="1">
      <alignment wrapText="1"/>
    </xf>
    <xf numFmtId="0" fontId="26" fillId="0" borderId="0" xfId="0" applyFont="1" applyAlignment="1">
      <alignment wrapText="1"/>
    </xf>
    <xf numFmtId="0" fontId="11" fillId="5" borderId="49" xfId="0" applyFont="1" applyFill="1" applyBorder="1" applyAlignment="1">
      <alignment horizontal="left"/>
    </xf>
    <xf numFmtId="0" fontId="11" fillId="2" borderId="8" xfId="0" applyFont="1" applyFill="1" applyBorder="1" applyAlignment="1">
      <alignment wrapText="1"/>
    </xf>
    <xf numFmtId="0" fontId="10" fillId="0" borderId="8" xfId="0" applyFont="1" applyFill="1" applyBorder="1" applyAlignment="1">
      <alignment wrapText="1"/>
    </xf>
    <xf numFmtId="0" fontId="0" fillId="0" borderId="8" xfId="0" applyNumberFormat="1" applyBorder="1"/>
    <xf numFmtId="0" fontId="0" fillId="0" borderId="8" xfId="0" applyNumberFormat="1" applyFill="1" applyBorder="1"/>
    <xf numFmtId="0" fontId="10" fillId="0" borderId="7" xfId="0" applyFont="1" applyFill="1" applyBorder="1" applyAlignment="1">
      <alignment horizontal="left" wrapText="1"/>
    </xf>
    <xf numFmtId="0" fontId="11" fillId="0" borderId="8" xfId="0" applyFont="1" applyFill="1" applyBorder="1" applyAlignment="1">
      <alignment wrapText="1"/>
    </xf>
    <xf numFmtId="0" fontId="10" fillId="0" borderId="8" xfId="0" applyFont="1" applyFill="1" applyBorder="1" applyAlignment="1">
      <alignment horizontal="center" wrapText="1"/>
    </xf>
    <xf numFmtId="0" fontId="0" fillId="0" borderId="8" xfId="0" applyBorder="1"/>
    <xf numFmtId="0" fontId="8" fillId="0" borderId="8" xfId="0" applyFont="1" applyFill="1" applyBorder="1"/>
    <xf numFmtId="0" fontId="11" fillId="2" borderId="7" xfId="0" applyFont="1" applyFill="1" applyBorder="1" applyAlignment="1">
      <alignment wrapText="1"/>
    </xf>
    <xf numFmtId="0" fontId="11" fillId="0" borderId="7" xfId="0" applyFont="1" applyFill="1" applyBorder="1" applyAlignment="1">
      <alignment wrapText="1"/>
    </xf>
    <xf numFmtId="0" fontId="10" fillId="4" borderId="22" xfId="0" applyFont="1" applyFill="1" applyBorder="1" applyAlignment="1">
      <alignment wrapText="1"/>
    </xf>
    <xf numFmtId="0" fontId="10" fillId="0" borderId="22" xfId="0" applyFont="1" applyFill="1" applyBorder="1" applyAlignment="1">
      <alignment horizontal="left" wrapText="1"/>
    </xf>
    <xf numFmtId="0" fontId="8" fillId="0" borderId="29" xfId="0" applyFont="1" applyFill="1" applyBorder="1"/>
    <xf numFmtId="0" fontId="10" fillId="4" borderId="29" xfId="0" applyFont="1" applyFill="1" applyBorder="1"/>
    <xf numFmtId="0" fontId="10" fillId="4" borderId="23" xfId="0" applyFont="1" applyFill="1" applyBorder="1"/>
    <xf numFmtId="0" fontId="10" fillId="4" borderId="1" xfId="0" applyFont="1" applyFill="1" applyBorder="1" applyAlignment="1">
      <alignment wrapText="1"/>
    </xf>
    <xf numFmtId="0" fontId="10" fillId="4" borderId="2" xfId="0" applyFont="1" applyFill="1" applyBorder="1"/>
    <xf numFmtId="0" fontId="10" fillId="4" borderId="3" xfId="0" applyFont="1" applyFill="1" applyBorder="1"/>
    <xf numFmtId="0" fontId="8" fillId="0" borderId="0" xfId="0" applyFont="1" applyFill="1" applyBorder="1"/>
    <xf numFmtId="0" fontId="9" fillId="0" borderId="29" xfId="0" applyFont="1" applyFill="1" applyBorder="1" applyAlignment="1">
      <alignment horizontal="center" vertical="center" wrapText="1"/>
    </xf>
    <xf numFmtId="0" fontId="11" fillId="5" borderId="4" xfId="0" applyFont="1" applyFill="1" applyBorder="1" applyAlignment="1">
      <alignment wrapText="1"/>
    </xf>
    <xf numFmtId="0" fontId="11" fillId="5" borderId="5" xfId="0" applyFont="1" applyFill="1" applyBorder="1" applyAlignment="1"/>
    <xf numFmtId="0" fontId="8" fillId="5" borderId="6" xfId="0" applyFont="1" applyFill="1" applyBorder="1" applyAlignment="1"/>
    <xf numFmtId="0" fontId="13" fillId="0" borderId="8" xfId="0" applyFont="1" applyBorder="1" applyAlignment="1">
      <alignment horizontal="right"/>
    </xf>
    <xf numFmtId="0" fontId="11" fillId="0" borderId="8" xfId="0" applyFont="1" applyBorder="1" applyAlignment="1">
      <alignment horizontal="right"/>
    </xf>
    <xf numFmtId="0" fontId="13" fillId="0" borderId="9" xfId="0" applyFont="1" applyBorder="1" applyAlignment="1">
      <alignment horizontal="right"/>
    </xf>
    <xf numFmtId="0" fontId="11" fillId="5" borderId="7" xfId="0" applyFont="1" applyFill="1" applyBorder="1" applyAlignment="1">
      <alignment wrapText="1"/>
    </xf>
    <xf numFmtId="0" fontId="11" fillId="5" borderId="8" xfId="0" applyFont="1" applyFill="1" applyBorder="1" applyAlignment="1">
      <alignment horizontal="right"/>
    </xf>
    <xf numFmtId="0" fontId="8" fillId="5" borderId="9" xfId="0" applyFont="1" applyFill="1" applyBorder="1" applyAlignment="1">
      <alignment horizontal="right"/>
    </xf>
    <xf numFmtId="0" fontId="8" fillId="0" borderId="8" xfId="0" applyFont="1" applyBorder="1" applyAlignment="1">
      <alignment horizontal="right"/>
    </xf>
    <xf numFmtId="0" fontId="13" fillId="0" borderId="0" xfId="0" applyFont="1" applyFill="1" applyAlignment="1">
      <alignment horizontal="left" vertical="top" wrapText="1"/>
    </xf>
    <xf numFmtId="0" fontId="8" fillId="4" borderId="8" xfId="0" applyFont="1" applyFill="1" applyBorder="1" applyAlignment="1">
      <alignment horizontal="right"/>
    </xf>
    <xf numFmtId="0" fontId="8" fillId="4" borderId="9" xfId="0" applyFont="1" applyFill="1" applyBorder="1" applyAlignment="1">
      <alignment horizontal="right"/>
    </xf>
    <xf numFmtId="0" fontId="8" fillId="2" borderId="8" xfId="0" applyFont="1" applyFill="1" applyBorder="1" applyAlignment="1">
      <alignment horizontal="right"/>
    </xf>
    <xf numFmtId="0" fontId="8" fillId="2" borderId="11" xfId="0" applyFont="1" applyFill="1" applyBorder="1" applyAlignment="1">
      <alignment horizontal="right"/>
    </xf>
    <xf numFmtId="0" fontId="10" fillId="4" borderId="8" xfId="0" applyFont="1" applyFill="1" applyBorder="1" applyAlignment="1"/>
    <xf numFmtId="0" fontId="10" fillId="5" borderId="7" xfId="0" applyFont="1" applyFill="1" applyBorder="1" applyAlignment="1">
      <alignment vertical="center" wrapText="1"/>
    </xf>
    <xf numFmtId="0" fontId="10" fillId="5" borderId="8" xfId="0" applyNumberFormat="1" applyFont="1" applyFill="1" applyBorder="1" applyAlignment="1">
      <alignment horizontal="center" vertical="center" wrapText="1"/>
    </xf>
    <xf numFmtId="0" fontId="10" fillId="4" borderId="14" xfId="0" applyNumberFormat="1" applyFont="1" applyFill="1" applyBorder="1" applyAlignment="1">
      <alignment horizontal="center" vertical="center" wrapText="1"/>
    </xf>
    <xf numFmtId="166" fontId="10" fillId="4" borderId="8" xfId="1" applyNumberFormat="1" applyFont="1" applyFill="1" applyBorder="1"/>
    <xf numFmtId="0" fontId="10" fillId="0" borderId="50" xfId="0" applyFont="1" applyBorder="1" applyAlignment="1">
      <alignment wrapText="1"/>
    </xf>
    <xf numFmtId="0" fontId="9" fillId="4" borderId="14" xfId="0" applyFont="1" applyFill="1" applyBorder="1" applyAlignment="1">
      <alignment horizontal="right" wrapText="1"/>
    </xf>
    <xf numFmtId="0" fontId="10" fillId="4" borderId="51" xfId="0" applyFont="1" applyFill="1" applyBorder="1" applyAlignment="1">
      <alignment wrapText="1"/>
    </xf>
    <xf numFmtId="0" fontId="10" fillId="4" borderId="8" xfId="0" applyFont="1" applyFill="1" applyBorder="1" applyAlignment="1">
      <alignment wrapText="1"/>
    </xf>
    <xf numFmtId="0" fontId="10" fillId="4" borderId="14" xfId="0" applyFont="1" applyFill="1" applyBorder="1" applyAlignment="1">
      <alignment horizontal="right" wrapText="1"/>
    </xf>
    <xf numFmtId="0" fontId="10" fillId="4" borderId="14" xfId="0" applyFont="1" applyFill="1" applyBorder="1" applyAlignment="1">
      <alignment wrapText="1"/>
    </xf>
    <xf numFmtId="0" fontId="8" fillId="0" borderId="22" xfId="0" applyFont="1" applyFill="1" applyBorder="1" applyAlignment="1">
      <alignment wrapText="1"/>
    </xf>
    <xf numFmtId="0" fontId="10" fillId="0" borderId="29" xfId="0" applyFont="1" applyBorder="1" applyAlignment="1">
      <alignment wrapText="1"/>
    </xf>
    <xf numFmtId="0" fontId="10" fillId="4" borderId="52" xfId="0" applyFont="1" applyFill="1" applyBorder="1" applyAlignment="1">
      <alignment wrapText="1"/>
    </xf>
    <xf numFmtId="0" fontId="8" fillId="0" borderId="22" xfId="0" applyFont="1" applyBorder="1" applyAlignment="1">
      <alignment wrapText="1"/>
    </xf>
    <xf numFmtId="5" fontId="10" fillId="4" borderId="23" xfId="1" applyNumberFormat="1" applyFont="1" applyFill="1" applyBorder="1" applyAlignment="1">
      <alignment wrapText="1"/>
    </xf>
    <xf numFmtId="1" fontId="10" fillId="0" borderId="8" xfId="0" applyNumberFormat="1" applyFont="1" applyBorder="1" applyAlignment="1">
      <alignment horizontal="right" vertical="center" wrapText="1"/>
    </xf>
    <xf numFmtId="0" fontId="8" fillId="0" borderId="10" xfId="0" applyFont="1" applyBorder="1" applyAlignment="1">
      <alignment wrapText="1"/>
    </xf>
    <xf numFmtId="0" fontId="10" fillId="0" borderId="53" xfId="0" applyFont="1" applyBorder="1" applyAlignment="1">
      <alignment wrapText="1"/>
    </xf>
    <xf numFmtId="0" fontId="10" fillId="4" borderId="54" xfId="0" applyFont="1" applyFill="1" applyBorder="1" applyAlignment="1">
      <alignment wrapText="1"/>
    </xf>
    <xf numFmtId="5" fontId="10" fillId="4" borderId="12" xfId="1" applyNumberFormat="1" applyFont="1" applyFill="1" applyBorder="1" applyAlignment="1">
      <alignment wrapText="1"/>
    </xf>
    <xf numFmtId="0" fontId="10" fillId="0" borderId="0" xfId="0" applyFont="1" applyBorder="1" applyAlignment="1">
      <alignment wrapText="1"/>
    </xf>
    <xf numFmtId="0" fontId="8" fillId="0" borderId="0" xfId="0" applyFont="1" applyFill="1" applyAlignment="1"/>
    <xf numFmtId="0" fontId="30" fillId="0" borderId="0" xfId="0" applyFont="1" applyAlignment="1">
      <alignment vertical="center" wrapText="1"/>
    </xf>
    <xf numFmtId="0" fontId="30" fillId="0" borderId="0" xfId="0" applyFont="1" applyFill="1" applyAlignment="1">
      <alignment vertical="center" wrapText="1"/>
    </xf>
    <xf numFmtId="0" fontId="22" fillId="0" borderId="0" xfId="3" applyFont="1" applyFill="1" applyBorder="1" applyAlignment="1">
      <alignment horizontal="left" vertical="top"/>
    </xf>
    <xf numFmtId="0" fontId="13" fillId="8" borderId="8" xfId="3" applyFont="1" applyFill="1" applyBorder="1" applyAlignment="1">
      <alignment horizontal="center" vertical="center" wrapText="1"/>
    </xf>
    <xf numFmtId="0" fontId="22" fillId="8" borderId="8" xfId="3" applyFont="1" applyFill="1" applyBorder="1" applyAlignment="1">
      <alignment horizontal="center" vertical="center" wrapText="1"/>
    </xf>
    <xf numFmtId="0" fontId="13" fillId="8" borderId="58" xfId="3" applyFont="1" applyFill="1" applyBorder="1" applyAlignment="1">
      <alignment horizontal="left" vertical="center" wrapText="1"/>
    </xf>
    <xf numFmtId="1" fontId="22" fillId="0" borderId="59" xfId="3" applyNumberFormat="1" applyFont="1" applyFill="1" applyBorder="1" applyAlignment="1">
      <alignment horizontal="right" vertical="center" shrinkToFit="1"/>
    </xf>
    <xf numFmtId="3" fontId="22" fillId="0" borderId="60" xfId="3" applyNumberFormat="1" applyFont="1" applyFill="1" applyBorder="1" applyAlignment="1">
      <alignment horizontal="right" vertical="center" shrinkToFit="1"/>
    </xf>
    <xf numFmtId="0" fontId="13" fillId="8" borderId="61" xfId="3" applyFont="1" applyFill="1" applyBorder="1" applyAlignment="1">
      <alignment horizontal="left" vertical="center" wrapText="1"/>
    </xf>
    <xf numFmtId="1" fontId="22" fillId="9" borderId="62" xfId="3" applyNumberFormat="1" applyFont="1" applyFill="1" applyBorder="1" applyAlignment="1">
      <alignment horizontal="right" vertical="center" shrinkToFit="1"/>
    </xf>
    <xf numFmtId="3" fontId="22" fillId="9" borderId="63" xfId="3" applyNumberFormat="1" applyFont="1" applyFill="1" applyBorder="1" applyAlignment="1">
      <alignment horizontal="right" vertical="center" shrinkToFit="1"/>
    </xf>
    <xf numFmtId="1" fontId="22" fillId="0" borderId="62" xfId="3" applyNumberFormat="1" applyFont="1" applyFill="1" applyBorder="1" applyAlignment="1">
      <alignment horizontal="right" vertical="center" shrinkToFit="1"/>
    </xf>
    <xf numFmtId="3" fontId="22" fillId="0" borderId="63" xfId="3" applyNumberFormat="1" applyFont="1" applyFill="1" applyBorder="1" applyAlignment="1">
      <alignment horizontal="right" vertical="center" shrinkToFit="1"/>
    </xf>
    <xf numFmtId="0" fontId="13" fillId="8" borderId="64" xfId="3" applyFont="1" applyFill="1" applyBorder="1" applyAlignment="1">
      <alignment horizontal="left" vertical="center" wrapText="1"/>
    </xf>
    <xf numFmtId="0" fontId="9" fillId="8" borderId="65" xfId="3" applyFont="1" applyFill="1" applyBorder="1" applyAlignment="1">
      <alignment horizontal="left" vertical="center" wrapText="1"/>
    </xf>
    <xf numFmtId="1" fontId="21" fillId="6" borderId="66" xfId="3" applyNumberFormat="1" applyFont="1" applyFill="1" applyBorder="1" applyAlignment="1">
      <alignment horizontal="right" vertical="center" shrinkToFit="1"/>
    </xf>
    <xf numFmtId="3" fontId="21" fillId="6" borderId="67" xfId="3" applyNumberFormat="1" applyFont="1" applyFill="1" applyBorder="1" applyAlignment="1">
      <alignment horizontal="right" vertical="center" shrinkToFit="1"/>
    </xf>
    <xf numFmtId="0" fontId="32" fillId="0" borderId="0" xfId="3" applyFont="1" applyFill="1" applyBorder="1" applyAlignment="1">
      <alignment horizontal="left" vertical="top"/>
    </xf>
    <xf numFmtId="0" fontId="33" fillId="8" borderId="8" xfId="3" applyFont="1" applyFill="1" applyBorder="1" applyAlignment="1">
      <alignment horizontal="center" vertical="center" wrapText="1"/>
    </xf>
    <xf numFmtId="0" fontId="32" fillId="8" borderId="8" xfId="3" applyFont="1" applyFill="1" applyBorder="1" applyAlignment="1">
      <alignment horizontal="center" vertical="center" wrapText="1"/>
    </xf>
    <xf numFmtId="3" fontId="32" fillId="0" borderId="0" xfId="3" applyNumberFormat="1" applyFont="1" applyFill="1" applyBorder="1" applyAlignment="1">
      <alignment horizontal="left" vertical="top"/>
    </xf>
    <xf numFmtId="0" fontId="9" fillId="7" borderId="14" xfId="3" applyFont="1" applyFill="1" applyBorder="1" applyAlignment="1">
      <alignment vertical="center" wrapText="1"/>
    </xf>
    <xf numFmtId="0" fontId="22" fillId="7" borderId="15" xfId="3" applyFont="1" applyFill="1" applyBorder="1" applyAlignment="1">
      <alignment vertical="center" wrapText="1"/>
    </xf>
    <xf numFmtId="0" fontId="13" fillId="5" borderId="42" xfId="3" applyFont="1" applyFill="1" applyBorder="1" applyAlignment="1">
      <alignment horizontal="center" vertical="center" wrapText="1"/>
    </xf>
    <xf numFmtId="0" fontId="22" fillId="6" borderId="0" xfId="3" applyFont="1" applyFill="1" applyBorder="1" applyAlignment="1">
      <alignment horizontal="left" vertical="top"/>
    </xf>
    <xf numFmtId="0" fontId="22" fillId="5" borderId="71" xfId="3" applyFont="1" applyFill="1" applyBorder="1" applyAlignment="1">
      <alignment horizontal="center" vertical="center" wrapText="1"/>
    </xf>
    <xf numFmtId="0" fontId="13" fillId="5" borderId="8" xfId="3" applyFont="1" applyFill="1" applyBorder="1" applyAlignment="1">
      <alignment horizontal="center" vertical="center" wrapText="1"/>
    </xf>
    <xf numFmtId="0" fontId="22" fillId="5" borderId="72" xfId="3" applyFont="1" applyFill="1" applyBorder="1" applyAlignment="1">
      <alignment horizontal="center" vertical="center" wrapText="1"/>
    </xf>
    <xf numFmtId="0" fontId="38" fillId="0" borderId="76" xfId="3" applyFont="1" applyFill="1" applyBorder="1" applyAlignment="1">
      <alignment horizontal="left" vertical="center"/>
    </xf>
    <xf numFmtId="0" fontId="38" fillId="0" borderId="77" xfId="3" applyFont="1" applyFill="1" applyBorder="1" applyAlignment="1">
      <alignment horizontal="left" vertical="top"/>
    </xf>
    <xf numFmtId="0" fontId="38" fillId="0" borderId="78" xfId="3" applyFont="1" applyFill="1" applyBorder="1" applyAlignment="1">
      <alignment horizontal="left" vertical="top" wrapText="1"/>
    </xf>
    <xf numFmtId="0" fontId="38" fillId="0" borderId="78" xfId="3" applyFont="1" applyFill="1" applyBorder="1" applyAlignment="1">
      <alignment horizontal="left" vertical="center" wrapText="1"/>
    </xf>
    <xf numFmtId="0" fontId="38" fillId="0" borderId="76" xfId="3" applyFont="1" applyFill="1" applyBorder="1" applyAlignment="1">
      <alignment horizontal="left" vertical="top"/>
    </xf>
    <xf numFmtId="0" fontId="22" fillId="0" borderId="77" xfId="3" applyFont="1" applyFill="1" applyBorder="1" applyAlignment="1">
      <alignment horizontal="left" vertical="top"/>
    </xf>
    <xf numFmtId="0" fontId="22" fillId="0" borderId="78" xfId="3" applyFont="1" applyFill="1" applyBorder="1" applyAlignment="1">
      <alignment horizontal="left" vertical="top" wrapText="1"/>
    </xf>
    <xf numFmtId="0" fontId="22" fillId="0" borderId="76" xfId="3" applyFont="1" applyFill="1" applyBorder="1" applyAlignment="1">
      <alignment horizontal="left" vertical="top"/>
    </xf>
    <xf numFmtId="0" fontId="38" fillId="0" borderId="79" xfId="3" applyFont="1" applyFill="1" applyBorder="1" applyAlignment="1">
      <alignment horizontal="left" vertical="top"/>
    </xf>
    <xf numFmtId="0" fontId="22" fillId="0" borderId="80" xfId="3" applyFont="1" applyFill="1" applyBorder="1" applyAlignment="1">
      <alignment horizontal="left" vertical="top"/>
    </xf>
    <xf numFmtId="0" fontId="22" fillId="0" borderId="81" xfId="3" applyFont="1" applyFill="1" applyBorder="1" applyAlignment="1">
      <alignment horizontal="left" vertical="top" wrapText="1"/>
    </xf>
    <xf numFmtId="0" fontId="38" fillId="0" borderId="0" xfId="3" applyFont="1" applyFill="1" applyBorder="1" applyAlignment="1">
      <alignment horizontal="left" vertical="top"/>
    </xf>
    <xf numFmtId="0" fontId="22" fillId="0" borderId="0" xfId="3" applyFont="1" applyFill="1" applyBorder="1" applyAlignment="1">
      <alignment horizontal="left" vertical="top" wrapText="1"/>
    </xf>
    <xf numFmtId="0" fontId="39" fillId="0" borderId="0" xfId="3" applyFont="1" applyFill="1" applyBorder="1" applyAlignment="1">
      <alignment horizontal="left" vertical="top"/>
    </xf>
    <xf numFmtId="0" fontId="40" fillId="0" borderId="0" xfId="3" applyFont="1" applyFill="1" applyBorder="1" applyAlignment="1">
      <alignment horizontal="left" vertical="top"/>
    </xf>
    <xf numFmtId="0" fontId="40" fillId="0" borderId="0" xfId="3" applyFont="1" applyFill="1" applyBorder="1" applyAlignment="1">
      <alignment horizontal="left" vertical="top" wrapText="1"/>
    </xf>
    <xf numFmtId="0" fontId="10" fillId="4" borderId="0" xfId="0" applyFont="1" applyFill="1"/>
    <xf numFmtId="0" fontId="10" fillId="4" borderId="0" xfId="0" applyFont="1" applyFill="1" applyAlignment="1">
      <alignment horizontal="center"/>
    </xf>
    <xf numFmtId="0" fontId="22" fillId="0" borderId="69"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8" fillId="0" borderId="0" xfId="0" applyFont="1" applyAlignment="1">
      <alignment horizontal="center"/>
    </xf>
    <xf numFmtId="0" fontId="10" fillId="0" borderId="7" xfId="0" applyFont="1" applyBorder="1" applyAlignment="1">
      <alignment horizontal="center" vertical="center" wrapText="1"/>
    </xf>
    <xf numFmtId="0" fontId="8" fillId="0" borderId="7" xfId="0" applyFont="1" applyBorder="1" applyAlignment="1">
      <alignment horizontal="left" vertical="center" wrapText="1"/>
    </xf>
    <xf numFmtId="0" fontId="13" fillId="0" borderId="7" xfId="0" applyFont="1" applyBorder="1" applyAlignment="1">
      <alignment horizontal="left" vertical="center" wrapText="1"/>
    </xf>
    <xf numFmtId="0" fontId="8" fillId="0" borderId="7" xfId="0" applyFont="1" applyBorder="1" applyAlignment="1">
      <alignment horizontal="left" vertical="center"/>
    </xf>
    <xf numFmtId="0" fontId="8" fillId="0" borderId="10" xfId="0" applyFont="1" applyBorder="1" applyAlignment="1">
      <alignment horizontal="left" vertical="center" wrapText="1"/>
    </xf>
    <xf numFmtId="0" fontId="38" fillId="0" borderId="77" xfId="3" applyFont="1" applyFill="1" applyBorder="1" applyAlignment="1">
      <alignment horizontal="left" vertical="center"/>
    </xf>
    <xf numFmtId="0" fontId="22" fillId="0" borderId="77" xfId="3" applyFont="1" applyFill="1" applyBorder="1" applyAlignment="1">
      <alignment horizontal="left" vertical="center"/>
    </xf>
    <xf numFmtId="0" fontId="26" fillId="0" borderId="0" xfId="0" applyFont="1" applyAlignment="1"/>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5" borderId="42" xfId="0" applyFont="1" applyFill="1" applyBorder="1" applyAlignment="1">
      <alignment horizontal="right"/>
    </xf>
    <xf numFmtId="3" fontId="9" fillId="5" borderId="8" xfId="0" applyNumberFormat="1" applyFont="1" applyFill="1" applyBorder="1" applyAlignment="1">
      <alignment horizontal="center" wrapText="1"/>
    </xf>
    <xf numFmtId="3" fontId="12" fillId="5" borderId="8" xfId="0" applyNumberFormat="1" applyFont="1" applyFill="1" applyBorder="1" applyAlignment="1"/>
    <xf numFmtId="3" fontId="12" fillId="5" borderId="9" xfId="0" applyNumberFormat="1" applyFont="1" applyFill="1" applyBorder="1" applyAlignment="1"/>
    <xf numFmtId="3" fontId="13" fillId="0" borderId="8" xfId="0" applyNumberFormat="1" applyFont="1" applyBorder="1" applyAlignment="1">
      <alignment horizontal="right"/>
    </xf>
    <xf numFmtId="3" fontId="13" fillId="0" borderId="8" xfId="0" applyNumberFormat="1" applyFont="1" applyBorder="1"/>
    <xf numFmtId="3" fontId="13" fillId="0" borderId="9" xfId="0" applyNumberFormat="1" applyFont="1" applyBorder="1"/>
    <xf numFmtId="3" fontId="13" fillId="4" borderId="8" xfId="0" applyNumberFormat="1" applyFont="1" applyFill="1" applyBorder="1" applyAlignment="1">
      <alignment horizontal="center"/>
    </xf>
    <xf numFmtId="3" fontId="13" fillId="4" borderId="8" xfId="0" applyNumberFormat="1" applyFont="1" applyFill="1" applyBorder="1" applyAlignment="1">
      <alignment horizontal="right"/>
    </xf>
    <xf numFmtId="3" fontId="13" fillId="4" borderId="8" xfId="0" applyNumberFormat="1" applyFont="1" applyFill="1" applyBorder="1"/>
    <xf numFmtId="3" fontId="13" fillId="4" borderId="9" xfId="0" applyNumberFormat="1" applyFont="1" applyFill="1" applyBorder="1"/>
    <xf numFmtId="3" fontId="11" fillId="5" borderId="8" xfId="0" applyNumberFormat="1" applyFont="1" applyFill="1" applyBorder="1" applyAlignment="1">
      <alignment horizontal="right"/>
    </xf>
    <xf numFmtId="3" fontId="12" fillId="5" borderId="8" xfId="0" applyNumberFormat="1" applyFont="1" applyFill="1" applyBorder="1" applyAlignment="1">
      <alignment horizontal="right"/>
    </xf>
    <xf numFmtId="3" fontId="0" fillId="0" borderId="8" xfId="0" applyNumberFormat="1" applyBorder="1"/>
    <xf numFmtId="0" fontId="13" fillId="0" borderId="22" xfId="0" applyFont="1" applyBorder="1" applyAlignment="1">
      <alignment wrapText="1"/>
    </xf>
    <xf numFmtId="3" fontId="13" fillId="0" borderId="29" xfId="0" applyNumberFormat="1" applyFont="1" applyBorder="1" applyAlignment="1">
      <alignment horizontal="right"/>
    </xf>
    <xf numFmtId="3" fontId="0" fillId="0" borderId="29" xfId="0" applyNumberFormat="1" applyBorder="1"/>
    <xf numFmtId="3" fontId="13" fillId="0" borderId="29" xfId="0" applyNumberFormat="1" applyFont="1" applyBorder="1"/>
    <xf numFmtId="3" fontId="13" fillId="0" borderId="23" xfId="0" applyNumberFormat="1" applyFont="1" applyBorder="1"/>
    <xf numFmtId="3" fontId="13" fillId="4" borderId="2" xfId="0" applyNumberFormat="1" applyFont="1" applyFill="1" applyBorder="1" applyAlignment="1">
      <alignment horizontal="center"/>
    </xf>
    <xf numFmtId="3" fontId="2" fillId="4" borderId="2" xfId="0" applyNumberFormat="1" applyFont="1" applyFill="1" applyBorder="1"/>
    <xf numFmtId="3" fontId="9" fillId="4" borderId="2" xfId="0" applyNumberFormat="1" applyFont="1" applyFill="1" applyBorder="1"/>
    <xf numFmtId="3" fontId="9" fillId="4" borderId="3" xfId="0" applyNumberFormat="1" applyFont="1" applyFill="1" applyBorder="1"/>
    <xf numFmtId="0" fontId="9" fillId="0" borderId="14" xfId="0" applyFont="1" applyBorder="1" applyAlignment="1">
      <alignment horizontal="center" wrapText="1"/>
    </xf>
    <xf numFmtId="0" fontId="10" fillId="4" borderId="9" xfId="0" applyFont="1" applyFill="1" applyBorder="1" applyAlignment="1">
      <alignment horizontal="center" vertical="center" wrapText="1"/>
    </xf>
    <xf numFmtId="0" fontId="8" fillId="4" borderId="11" xfId="0" applyNumberFormat="1" applyFont="1" applyFill="1" applyBorder="1" applyAlignment="1">
      <alignment horizontal="center"/>
    </xf>
    <xf numFmtId="0" fontId="8" fillId="4" borderId="11" xfId="0" applyFont="1" applyFill="1" applyBorder="1"/>
    <xf numFmtId="0" fontId="8" fillId="4" borderId="8" xfId="0" applyFont="1" applyFill="1" applyBorder="1" applyAlignment="1">
      <alignment wrapText="1"/>
    </xf>
    <xf numFmtId="0" fontId="8" fillId="5" borderId="9" xfId="0" applyFont="1" applyFill="1" applyBorder="1" applyAlignment="1">
      <alignment wrapText="1"/>
    </xf>
    <xf numFmtId="0" fontId="8" fillId="0" borderId="9" xfId="0" applyFont="1" applyBorder="1"/>
    <xf numFmtId="0" fontId="13" fillId="5" borderId="5" xfId="0" applyFont="1" applyFill="1" applyBorder="1"/>
    <xf numFmtId="0" fontId="9" fillId="5" borderId="82" xfId="0" applyFont="1" applyFill="1" applyBorder="1" applyAlignment="1">
      <alignment wrapText="1"/>
    </xf>
    <xf numFmtId="0" fontId="13" fillId="5" borderId="82" xfId="0" applyFont="1" applyFill="1" applyBorder="1" applyAlignment="1">
      <alignment horizontal="right"/>
    </xf>
    <xf numFmtId="0" fontId="13" fillId="5" borderId="6" xfId="0" applyFont="1" applyFill="1" applyBorder="1"/>
    <xf numFmtId="0" fontId="13" fillId="0" borderId="39" xfId="0" applyFont="1" applyFill="1" applyBorder="1"/>
    <xf numFmtId="0" fontId="9" fillId="2" borderId="53" xfId="0" applyFont="1" applyFill="1" applyBorder="1" applyAlignment="1">
      <alignment wrapText="1"/>
    </xf>
    <xf numFmtId="0" fontId="13" fillId="0" borderId="53" xfId="0" applyFont="1" applyFill="1" applyBorder="1"/>
    <xf numFmtId="0" fontId="13" fillId="0" borderId="40" xfId="0" applyFont="1" applyFill="1" applyBorder="1"/>
    <xf numFmtId="0" fontId="13" fillId="0" borderId="11" xfId="0" applyFont="1" applyFill="1" applyBorder="1"/>
    <xf numFmtId="0" fontId="13" fillId="0" borderId="12" xfId="0" applyFont="1" applyFill="1" applyBorder="1"/>
    <xf numFmtId="0" fontId="13" fillId="5" borderId="42" xfId="0" applyFont="1" applyFill="1" applyBorder="1"/>
    <xf numFmtId="0" fontId="9" fillId="5" borderId="83" xfId="0" applyFont="1" applyFill="1" applyBorder="1" applyAlignment="1">
      <alignment wrapText="1"/>
    </xf>
    <xf numFmtId="0" fontId="13" fillId="5" borderId="83" xfId="0" applyFont="1" applyFill="1" applyBorder="1" applyAlignment="1">
      <alignment horizontal="right"/>
    </xf>
    <xf numFmtId="0" fontId="13" fillId="5" borderId="43" xfId="0" applyFont="1" applyFill="1" applyBorder="1"/>
    <xf numFmtId="0" fontId="9" fillId="2" borderId="22" xfId="0" applyFont="1" applyFill="1" applyBorder="1" applyAlignment="1">
      <alignment wrapText="1"/>
    </xf>
    <xf numFmtId="0" fontId="13" fillId="0" borderId="37" xfId="0" applyFont="1" applyFill="1" applyBorder="1"/>
    <xf numFmtId="0" fontId="9" fillId="2" borderId="84" xfId="0" applyFont="1" applyFill="1" applyBorder="1" applyAlignment="1">
      <alignment wrapText="1"/>
    </xf>
    <xf numFmtId="0" fontId="13" fillId="0" borderId="84" xfId="0" applyFont="1" applyFill="1" applyBorder="1"/>
    <xf numFmtId="0" fontId="13" fillId="0" borderId="23" xfId="0" applyFont="1" applyFill="1" applyBorder="1"/>
    <xf numFmtId="0" fontId="13" fillId="0" borderId="29" xfId="0" applyFont="1" applyFill="1" applyBorder="1"/>
    <xf numFmtId="0" fontId="11" fillId="5" borderId="44" xfId="0" applyFont="1" applyFill="1" applyBorder="1" applyAlignment="1">
      <alignment horizontal="left"/>
    </xf>
    <xf numFmtId="0" fontId="13" fillId="5" borderId="5" xfId="0" applyFont="1" applyFill="1" applyBorder="1" applyAlignment="1">
      <alignment horizontal="right"/>
    </xf>
    <xf numFmtId="0" fontId="9" fillId="2" borderId="85" xfId="0" applyFont="1" applyFill="1" applyBorder="1" applyAlignment="1">
      <alignment wrapText="1"/>
    </xf>
    <xf numFmtId="0" fontId="9" fillId="4" borderId="32" xfId="0" applyFont="1" applyFill="1" applyBorder="1" applyAlignment="1">
      <alignment horizontal="left" wrapText="1"/>
    </xf>
    <xf numFmtId="0" fontId="13" fillId="4" borderId="37" xfId="0" applyFont="1" applyFill="1" applyBorder="1"/>
    <xf numFmtId="0" fontId="9" fillId="4" borderId="83" xfId="0" applyFont="1" applyFill="1" applyBorder="1" applyAlignment="1">
      <alignment wrapText="1"/>
    </xf>
    <xf numFmtId="0" fontId="13" fillId="2" borderId="11" xfId="0" applyFont="1" applyFill="1" applyBorder="1"/>
    <xf numFmtId="0" fontId="13" fillId="2" borderId="12" xfId="0" applyFont="1" applyFill="1" applyBorder="1"/>
    <xf numFmtId="0" fontId="9" fillId="4" borderId="4" xfId="0" applyFont="1" applyFill="1" applyBorder="1" applyAlignment="1">
      <alignment wrapText="1"/>
    </xf>
    <xf numFmtId="0" fontId="13" fillId="4" borderId="5" xfId="0" applyFont="1" applyFill="1" applyBorder="1"/>
    <xf numFmtId="0" fontId="13" fillId="4" borderId="6" xfId="0" applyFont="1" applyFill="1" applyBorder="1"/>
    <xf numFmtId="0" fontId="3" fillId="0" borderId="0" xfId="0" applyFont="1" applyFill="1" applyAlignment="1">
      <alignment vertical="center" wrapText="1"/>
    </xf>
    <xf numFmtId="0" fontId="13" fillId="0" borderId="0" xfId="0" applyFont="1" applyFill="1"/>
    <xf numFmtId="0" fontId="23" fillId="0" borderId="0" xfId="0" applyFont="1" applyAlignment="1">
      <alignment wrapText="1"/>
    </xf>
    <xf numFmtId="1" fontId="8" fillId="0" borderId="8" xfId="0" applyNumberFormat="1" applyFont="1" applyBorder="1" applyAlignment="1">
      <alignment horizontal="right"/>
    </xf>
    <xf numFmtId="1" fontId="8" fillId="4" borderId="9" xfId="0" applyNumberFormat="1" applyFont="1" applyFill="1" applyBorder="1" applyAlignment="1">
      <alignment horizontal="right"/>
    </xf>
    <xf numFmtId="1" fontId="8" fillId="0" borderId="11" xfId="0" applyNumberFormat="1" applyFont="1" applyBorder="1" applyAlignment="1">
      <alignment horizontal="right"/>
    </xf>
    <xf numFmtId="1" fontId="8" fillId="4" borderId="12" xfId="0" applyNumberFormat="1" applyFont="1" applyFill="1" applyBorder="1" applyAlignment="1">
      <alignment horizontal="right"/>
    </xf>
    <xf numFmtId="0" fontId="13" fillId="0" borderId="0" xfId="0" applyFont="1" applyFill="1" applyAlignment="1">
      <alignment wrapText="1"/>
    </xf>
    <xf numFmtId="0" fontId="13" fillId="0" borderId="0" xfId="0" applyFont="1" applyFill="1" applyAlignment="1">
      <alignment horizontal="right"/>
    </xf>
    <xf numFmtId="0" fontId="7" fillId="0" borderId="0" xfId="0" applyFont="1"/>
    <xf numFmtId="0" fontId="10" fillId="2" borderId="89" xfId="0" applyFont="1" applyFill="1" applyBorder="1" applyAlignment="1">
      <alignment wrapText="1"/>
    </xf>
    <xf numFmtId="0" fontId="9" fillId="0" borderId="36" xfId="0" applyFont="1" applyFill="1" applyBorder="1" applyAlignment="1">
      <alignment horizontal="center" wrapText="1"/>
    </xf>
    <xf numFmtId="0" fontId="9" fillId="0" borderId="42" xfId="0" applyFont="1" applyFill="1" applyBorder="1" applyAlignment="1">
      <alignment horizontal="center" wrapText="1"/>
    </xf>
    <xf numFmtId="0" fontId="8" fillId="0" borderId="91" xfId="0" applyFont="1" applyBorder="1"/>
    <xf numFmtId="1" fontId="9" fillId="0" borderId="15" xfId="0" applyNumberFormat="1" applyFont="1" applyFill="1" applyBorder="1" applyAlignment="1">
      <alignment wrapText="1"/>
    </xf>
    <xf numFmtId="0" fontId="12" fillId="0" borderId="19" xfId="0" applyFont="1" applyFill="1" applyBorder="1"/>
    <xf numFmtId="0" fontId="10" fillId="4" borderId="86" xfId="0" applyFont="1" applyFill="1" applyBorder="1" applyAlignment="1">
      <alignment wrapText="1"/>
    </xf>
    <xf numFmtId="0" fontId="10" fillId="4" borderId="92" xfId="0" applyFont="1" applyFill="1" applyBorder="1" applyAlignment="1">
      <alignment wrapText="1"/>
    </xf>
    <xf numFmtId="0" fontId="10" fillId="4" borderId="93" xfId="0" applyFont="1" applyFill="1" applyBorder="1" applyAlignment="1">
      <alignment wrapText="1"/>
    </xf>
    <xf numFmtId="0" fontId="10" fillId="4" borderId="12" xfId="0" applyFont="1" applyFill="1" applyBorder="1" applyAlignment="1">
      <alignment wrapText="1"/>
    </xf>
    <xf numFmtId="0" fontId="10" fillId="4" borderId="94" xfId="0" applyFont="1" applyFill="1" applyBorder="1" applyAlignment="1">
      <alignment wrapText="1"/>
    </xf>
    <xf numFmtId="0" fontId="11" fillId="4" borderId="95" xfId="0" applyFont="1" applyFill="1" applyBorder="1"/>
    <xf numFmtId="0" fontId="2" fillId="4" borderId="8" xfId="0" applyFont="1" applyFill="1" applyBorder="1" applyAlignment="1">
      <alignment vertical="center" wrapText="1"/>
    </xf>
    <xf numFmtId="0" fontId="43" fillId="12" borderId="96" xfId="0" applyFont="1" applyFill="1" applyBorder="1" applyAlignment="1">
      <alignment horizontal="center" vertical="center" wrapText="1"/>
    </xf>
    <xf numFmtId="0" fontId="43" fillId="12" borderId="97" xfId="0" applyFont="1" applyFill="1" applyBorder="1" applyAlignment="1">
      <alignment horizontal="center" vertical="center" wrapText="1"/>
    </xf>
    <xf numFmtId="0" fontId="43" fillId="12" borderId="98" xfId="0" applyFont="1" applyFill="1" applyBorder="1" applyAlignment="1">
      <alignment horizontal="center" vertical="center" wrapText="1"/>
    </xf>
    <xf numFmtId="0" fontId="0" fillId="5" borderId="29" xfId="0" applyFill="1" applyBorder="1" applyAlignment="1">
      <alignment horizontal="center" vertical="center" wrapText="1"/>
    </xf>
    <xf numFmtId="0" fontId="0" fillId="5" borderId="99" xfId="0" applyFill="1" applyBorder="1" applyAlignment="1">
      <alignment horizontal="center" vertical="center" wrapText="1"/>
    </xf>
    <xf numFmtId="0" fontId="0" fillId="6" borderId="100" xfId="0" applyFill="1" applyBorder="1" applyAlignment="1">
      <alignment vertical="center"/>
    </xf>
    <xf numFmtId="3" fontId="0" fillId="0" borderId="101" xfId="0" applyNumberFormat="1" applyFont="1" applyFill="1" applyBorder="1" applyAlignment="1">
      <alignment horizontal="right" vertical="center" wrapText="1"/>
    </xf>
    <xf numFmtId="3" fontId="0" fillId="0" borderId="102" xfId="0" applyNumberFormat="1" applyFont="1" applyFill="1" applyBorder="1" applyAlignment="1">
      <alignment horizontal="right" vertical="center" wrapText="1"/>
    </xf>
    <xf numFmtId="0" fontId="0" fillId="6" borderId="103" xfId="0" applyFill="1" applyBorder="1" applyAlignment="1">
      <alignment vertical="center"/>
    </xf>
    <xf numFmtId="0" fontId="0" fillId="6" borderId="103" xfId="0" applyFont="1" applyFill="1" applyBorder="1" applyAlignment="1">
      <alignment vertical="center"/>
    </xf>
    <xf numFmtId="0" fontId="2" fillId="5" borderId="104" xfId="0" applyFont="1" applyFill="1" applyBorder="1" applyAlignment="1">
      <alignment vertical="center"/>
    </xf>
    <xf numFmtId="0" fontId="44" fillId="0" borderId="0" xfId="0" applyFont="1" applyBorder="1" applyAlignment="1">
      <alignment vertical="center" wrapText="1"/>
    </xf>
    <xf numFmtId="0" fontId="46" fillId="0" borderId="0" xfId="0" applyFont="1" applyBorder="1" applyAlignment="1">
      <alignment vertical="center"/>
    </xf>
    <xf numFmtId="0" fontId="44" fillId="0" borderId="0" xfId="0" applyFont="1" applyAlignment="1">
      <alignment vertical="center" wrapText="1"/>
    </xf>
    <xf numFmtId="0" fontId="46" fillId="0" borderId="0" xfId="0" applyFont="1" applyAlignment="1">
      <alignment vertical="center" wrapText="1"/>
    </xf>
    <xf numFmtId="0" fontId="0" fillId="5" borderId="14" xfId="0" applyFont="1" applyFill="1" applyBorder="1" applyAlignment="1">
      <alignment horizontal="center" vertical="center"/>
    </xf>
    <xf numFmtId="0" fontId="0" fillId="5" borderId="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100" xfId="0" applyFill="1" applyBorder="1"/>
    <xf numFmtId="0" fontId="0" fillId="6" borderId="103" xfId="0" applyFill="1" applyBorder="1"/>
    <xf numFmtId="0" fontId="2" fillId="5" borderId="104" xfId="0" applyFont="1" applyFill="1" applyBorder="1"/>
    <xf numFmtId="0" fontId="47" fillId="0" borderId="0" xfId="0" applyFont="1" applyAlignment="1">
      <alignment vertical="top" wrapText="1"/>
    </xf>
    <xf numFmtId="0" fontId="10" fillId="0" borderId="9" xfId="0" applyFont="1" applyBorder="1" applyAlignment="1">
      <alignment horizontal="center" wrapText="1"/>
    </xf>
    <xf numFmtId="0" fontId="12" fillId="0" borderId="7" xfId="0" applyFont="1" applyFill="1" applyBorder="1" applyAlignment="1">
      <alignment wrapText="1"/>
    </xf>
    <xf numFmtId="0" fontId="10" fillId="0" borderId="0" xfId="0" applyFont="1" applyFill="1" applyBorder="1" applyAlignment="1">
      <alignment wrapText="1"/>
    </xf>
    <xf numFmtId="0" fontId="10" fillId="0" borderId="0" xfId="0" applyFont="1" applyFill="1" applyAlignment="1">
      <alignment wrapText="1"/>
    </xf>
    <xf numFmtId="0" fontId="10" fillId="0" borderId="22" xfId="0" applyFont="1" applyBorder="1" applyAlignment="1">
      <alignment wrapText="1"/>
    </xf>
    <xf numFmtId="0" fontId="10" fillId="0" borderId="29" xfId="5" applyFont="1" applyBorder="1" applyAlignment="1">
      <alignment horizontal="center" wrapText="1"/>
    </xf>
    <xf numFmtId="0" fontId="9" fillId="0" borderId="23" xfId="0" applyFont="1" applyBorder="1" applyAlignment="1">
      <alignment horizontal="center" wrapText="1"/>
    </xf>
    <xf numFmtId="0" fontId="9" fillId="0" borderId="29" xfId="5" applyFont="1" applyBorder="1" applyAlignment="1">
      <alignment horizontal="center" wrapText="1"/>
    </xf>
    <xf numFmtId="3" fontId="11" fillId="5" borderId="8" xfId="0" applyNumberFormat="1" applyFont="1" applyFill="1" applyBorder="1" applyAlignment="1">
      <alignment horizontal="right" wrapText="1"/>
    </xf>
    <xf numFmtId="3" fontId="11" fillId="5" borderId="9" xfId="0" applyNumberFormat="1" applyFont="1" applyFill="1" applyBorder="1" applyAlignment="1">
      <alignment horizontal="right" wrapText="1"/>
    </xf>
    <xf numFmtId="0" fontId="9" fillId="2" borderId="7" xfId="0" applyFont="1" applyFill="1" applyBorder="1" applyAlignment="1">
      <alignment wrapText="1"/>
    </xf>
    <xf numFmtId="3" fontId="11" fillId="0" borderId="8" xfId="0" applyNumberFormat="1" applyFont="1" applyFill="1" applyBorder="1" applyAlignment="1">
      <alignment horizontal="right" wrapText="1"/>
    </xf>
    <xf numFmtId="3" fontId="11" fillId="0" borderId="9" xfId="0" applyNumberFormat="1" applyFont="1" applyFill="1" applyBorder="1" applyAlignment="1">
      <alignment horizontal="right" wrapText="1"/>
    </xf>
    <xf numFmtId="0" fontId="10" fillId="4" borderId="24" xfId="0" applyFont="1" applyFill="1" applyBorder="1" applyAlignment="1">
      <alignment wrapText="1"/>
    </xf>
    <xf numFmtId="3" fontId="10" fillId="4" borderId="42" xfId="0" applyNumberFormat="1" applyFont="1" applyFill="1" applyBorder="1" applyAlignment="1">
      <alignment horizontal="right" wrapText="1"/>
    </xf>
    <xf numFmtId="3" fontId="10" fillId="4" borderId="43" xfId="0" applyNumberFormat="1"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12" xfId="0" applyNumberFormat="1" applyFont="1" applyFill="1" applyBorder="1" applyAlignment="1">
      <alignment horizontal="right" wrapText="1"/>
    </xf>
    <xf numFmtId="0" fontId="8" fillId="0" borderId="0" xfId="0" applyFont="1" applyAlignment="1">
      <alignment horizontal="right" wrapText="1"/>
    </xf>
    <xf numFmtId="4" fontId="10" fillId="0" borderId="9" xfId="0" applyNumberFormat="1" applyFont="1" applyBorder="1" applyAlignment="1">
      <alignment horizontal="right" vertical="center" wrapText="1"/>
    </xf>
    <xf numFmtId="0" fontId="9" fillId="0" borderId="34" xfId="5" applyFont="1" applyBorder="1" applyAlignment="1">
      <alignment horizontal="center" vertical="center" wrapText="1"/>
    </xf>
    <xf numFmtId="0" fontId="9" fillId="0" borderId="43" xfId="5" applyFont="1" applyBorder="1" applyAlignment="1">
      <alignment horizontal="center" vertical="center" wrapText="1"/>
    </xf>
    <xf numFmtId="0" fontId="11" fillId="5" borderId="8" xfId="0" applyFont="1" applyFill="1" applyBorder="1" applyAlignment="1">
      <alignment horizontal="right" wrapText="1"/>
    </xf>
    <xf numFmtId="0" fontId="11" fillId="5" borderId="14" xfId="0" applyFont="1" applyFill="1" applyBorder="1" applyAlignment="1">
      <alignment horizontal="right" wrapText="1"/>
    </xf>
    <xf numFmtId="0" fontId="11" fillId="5" borderId="9" xfId="0" applyFont="1" applyFill="1" applyBorder="1" applyAlignment="1">
      <alignment horizontal="right" wrapText="1"/>
    </xf>
    <xf numFmtId="0" fontId="12" fillId="0" borderId="8" xfId="0" applyFont="1" applyFill="1" applyBorder="1" applyAlignment="1">
      <alignment horizontal="right" wrapText="1"/>
    </xf>
    <xf numFmtId="0" fontId="12" fillId="0" borderId="14" xfId="0" applyFont="1" applyFill="1" applyBorder="1" applyAlignment="1">
      <alignment horizontal="right" wrapText="1"/>
    </xf>
    <xf numFmtId="0" fontId="12" fillId="0" borderId="9" xfId="0" applyFont="1" applyFill="1" applyBorder="1" applyAlignment="1">
      <alignment horizontal="right" wrapText="1"/>
    </xf>
    <xf numFmtId="0" fontId="10" fillId="5" borderId="7" xfId="0" applyFont="1" applyFill="1" applyBorder="1"/>
    <xf numFmtId="0" fontId="11" fillId="5" borderId="8" xfId="0" applyFont="1" applyFill="1" applyBorder="1" applyAlignment="1">
      <alignment horizontal="right" vertical="top" wrapText="1"/>
    </xf>
    <xf numFmtId="0" fontId="10" fillId="4" borderId="11" xfId="0" applyNumberFormat="1" applyFont="1" applyFill="1" applyBorder="1" applyAlignment="1">
      <alignment horizontal="right" wrapText="1"/>
    </xf>
    <xf numFmtId="2" fontId="11" fillId="5" borderId="14" xfId="0" applyNumberFormat="1" applyFont="1" applyFill="1" applyBorder="1" applyAlignment="1">
      <alignment horizontal="right" wrapText="1"/>
    </xf>
    <xf numFmtId="0" fontId="11" fillId="5" borderId="8" xfId="0" applyNumberFormat="1" applyFont="1" applyFill="1" applyBorder="1" applyAlignment="1">
      <alignment horizontal="right" wrapText="1"/>
    </xf>
    <xf numFmtId="0" fontId="10" fillId="0" borderId="8" xfId="0" applyFont="1" applyBorder="1" applyAlignment="1">
      <alignment horizontal="center" wrapText="1"/>
    </xf>
    <xf numFmtId="0" fontId="11" fillId="0" borderId="8" xfId="0" applyFont="1" applyFill="1" applyBorder="1" applyAlignment="1">
      <alignment horizontal="right" wrapText="1"/>
    </xf>
    <xf numFmtId="0" fontId="49" fillId="13" borderId="8" xfId="0" applyFont="1" applyFill="1" applyBorder="1" applyAlignment="1">
      <alignment horizontal="right" wrapText="1"/>
    </xf>
    <xf numFmtId="0" fontId="49" fillId="13" borderId="9" xfId="0" applyFont="1" applyFill="1" applyBorder="1" applyAlignment="1">
      <alignment horizontal="right" wrapText="1"/>
    </xf>
    <xf numFmtId="0" fontId="49" fillId="0" borderId="8" xfId="0" applyFont="1" applyBorder="1" applyAlignment="1">
      <alignment horizontal="right" wrapText="1"/>
    </xf>
    <xf numFmtId="0" fontId="49" fillId="0" borderId="9" xfId="0" applyFont="1" applyBorder="1" applyAlignment="1">
      <alignment horizontal="right" wrapText="1"/>
    </xf>
    <xf numFmtId="0" fontId="10" fillId="0" borderId="7" xfId="0" applyFont="1" applyBorder="1" applyAlignment="1">
      <alignment horizontal="left" vertical="center" wrapText="1"/>
    </xf>
    <xf numFmtId="0" fontId="9" fillId="0" borderId="7" xfId="0" applyFont="1" applyBorder="1" applyAlignment="1">
      <alignment horizontal="left" vertical="center" wrapText="1"/>
    </xf>
    <xf numFmtId="0" fontId="10" fillId="0" borderId="7" xfId="0" applyFont="1" applyBorder="1" applyAlignment="1">
      <alignment vertical="center" wrapText="1"/>
    </xf>
    <xf numFmtId="0" fontId="10" fillId="0" borderId="7" xfId="0" applyFont="1" applyBorder="1" applyAlignment="1">
      <alignment horizontal="left" vertical="center" wrapText="1"/>
    </xf>
    <xf numFmtId="0" fontId="10" fillId="2" borderId="86" xfId="0" applyFont="1" applyFill="1" applyBorder="1" applyAlignment="1">
      <alignment horizontal="left" vertical="center" wrapText="1"/>
    </xf>
    <xf numFmtId="0" fontId="31" fillId="8" borderId="109" xfId="3" applyFont="1" applyFill="1" applyBorder="1" applyAlignment="1">
      <alignment horizontal="left" vertical="center" wrapText="1"/>
    </xf>
    <xf numFmtId="3" fontId="34" fillId="5" borderId="110" xfId="3" applyNumberFormat="1" applyFont="1" applyFill="1" applyBorder="1" applyAlignment="1">
      <alignment horizontal="right" vertical="center" shrinkToFit="1"/>
    </xf>
    <xf numFmtId="3" fontId="34" fillId="5" borderId="111" xfId="3" applyNumberFormat="1" applyFont="1" applyFill="1" applyBorder="1" applyAlignment="1">
      <alignment horizontal="right" vertical="center" shrinkToFit="1"/>
    </xf>
    <xf numFmtId="0" fontId="31" fillId="8" borderId="112" xfId="3" applyFont="1" applyFill="1" applyBorder="1" applyAlignment="1">
      <alignment horizontal="left" vertical="center" wrapText="1"/>
    </xf>
    <xf numFmtId="1" fontId="34" fillId="0" borderId="113" xfId="3" applyNumberFormat="1" applyFont="1" applyFill="1" applyBorder="1" applyAlignment="1">
      <alignment horizontal="right" vertical="center" shrinkToFit="1"/>
    </xf>
    <xf numFmtId="3" fontId="34" fillId="0" borderId="113" xfId="3" applyNumberFormat="1" applyFont="1" applyFill="1" applyBorder="1" applyAlignment="1">
      <alignment horizontal="right" vertical="center" shrinkToFit="1"/>
    </xf>
    <xf numFmtId="3" fontId="34" fillId="0" borderId="114" xfId="3" applyNumberFormat="1" applyFont="1" applyFill="1" applyBorder="1" applyAlignment="1">
      <alignment horizontal="right" vertical="center" shrinkToFit="1"/>
    </xf>
    <xf numFmtId="0" fontId="33" fillId="8" borderId="115" xfId="3" applyFont="1" applyFill="1" applyBorder="1" applyAlignment="1">
      <alignment horizontal="left" vertical="center" wrapText="1"/>
    </xf>
    <xf numFmtId="0" fontId="32" fillId="9" borderId="116" xfId="3" applyFont="1" applyFill="1" applyBorder="1" applyAlignment="1">
      <alignment horizontal="left" vertical="center" wrapText="1"/>
    </xf>
    <xf numFmtId="0" fontId="32" fillId="9" borderId="117" xfId="3" applyFont="1" applyFill="1" applyBorder="1" applyAlignment="1">
      <alignment horizontal="left" vertical="center" wrapText="1"/>
    </xf>
    <xf numFmtId="1" fontId="32" fillId="0" borderId="115" xfId="3" applyNumberFormat="1" applyFont="1" applyFill="1" applyBorder="1" applyAlignment="1">
      <alignment horizontal="left" vertical="center" shrinkToFit="1"/>
    </xf>
    <xf numFmtId="1" fontId="32" fillId="0" borderId="116" xfId="3" applyNumberFormat="1" applyFont="1" applyFill="1" applyBorder="1" applyAlignment="1">
      <alignment vertical="center" shrinkToFit="1"/>
    </xf>
    <xf numFmtId="3" fontId="32" fillId="0" borderId="116" xfId="3" applyNumberFormat="1" applyFont="1" applyFill="1" applyBorder="1" applyAlignment="1">
      <alignment horizontal="right" vertical="center" shrinkToFit="1"/>
    </xf>
    <xf numFmtId="3" fontId="32" fillId="0" borderId="117" xfId="3" applyNumberFormat="1" applyFont="1" applyFill="1" applyBorder="1" applyAlignment="1">
      <alignment horizontal="right" vertical="center" shrinkToFit="1"/>
    </xf>
    <xf numFmtId="1" fontId="32" fillId="9" borderId="115" xfId="3" applyNumberFormat="1" applyFont="1" applyFill="1" applyBorder="1" applyAlignment="1">
      <alignment horizontal="left" vertical="center" shrinkToFit="1"/>
    </xf>
    <xf numFmtId="0" fontId="32" fillId="9" borderId="116" xfId="3" applyFont="1" applyFill="1" applyBorder="1" applyAlignment="1">
      <alignment vertical="center" wrapText="1"/>
    </xf>
    <xf numFmtId="3" fontId="32" fillId="9" borderId="116" xfId="3" applyNumberFormat="1" applyFont="1" applyFill="1" applyBorder="1" applyAlignment="1">
      <alignment horizontal="right" vertical="center" shrinkToFit="1"/>
    </xf>
    <xf numFmtId="3" fontId="32" fillId="9" borderId="117" xfId="3" applyNumberFormat="1" applyFont="1" applyFill="1" applyBorder="1" applyAlignment="1">
      <alignment horizontal="right" vertical="center" shrinkToFit="1"/>
    </xf>
    <xf numFmtId="1" fontId="32" fillId="9" borderId="118" xfId="3" applyNumberFormat="1" applyFont="1" applyFill="1" applyBorder="1" applyAlignment="1">
      <alignment horizontal="left" vertical="center" shrinkToFit="1"/>
    </xf>
    <xf numFmtId="0" fontId="32" fillId="9" borderId="106" xfId="3" applyFont="1" applyFill="1" applyBorder="1" applyAlignment="1">
      <alignment vertical="center" wrapText="1"/>
    </xf>
    <xf numFmtId="3" fontId="32" fillId="9" borderId="106" xfId="3" applyNumberFormat="1" applyFont="1" applyFill="1" applyBorder="1" applyAlignment="1">
      <alignment horizontal="right" vertical="center" shrinkToFit="1"/>
    </xf>
    <xf numFmtId="3" fontId="32" fillId="9" borderId="119" xfId="3" applyNumberFormat="1" applyFont="1" applyFill="1" applyBorder="1" applyAlignment="1">
      <alignment horizontal="right" vertical="center" shrinkToFit="1"/>
    </xf>
    <xf numFmtId="0" fontId="32" fillId="0" borderId="116" xfId="3" applyFont="1" applyFill="1" applyBorder="1" applyAlignment="1">
      <alignment horizontal="right" vertical="center" wrapText="1"/>
    </xf>
    <xf numFmtId="0" fontId="32" fillId="9" borderId="116" xfId="3" applyFont="1" applyFill="1" applyBorder="1" applyAlignment="1">
      <alignment horizontal="right" vertical="center" wrapText="1"/>
    </xf>
    <xf numFmtId="0" fontId="32" fillId="8" borderId="115" xfId="3" applyFont="1" applyFill="1" applyBorder="1" applyAlignment="1">
      <alignment horizontal="left" vertical="center" wrapText="1"/>
    </xf>
    <xf numFmtId="1" fontId="32" fillId="0" borderId="116" xfId="3" applyNumberFormat="1" applyFont="1" applyFill="1" applyBorder="1" applyAlignment="1">
      <alignment horizontal="right" vertical="center" shrinkToFit="1"/>
    </xf>
    <xf numFmtId="0" fontId="33" fillId="8" borderId="118" xfId="3" applyFont="1" applyFill="1" applyBorder="1" applyAlignment="1">
      <alignment horizontal="left" vertical="center" wrapText="1"/>
    </xf>
    <xf numFmtId="1" fontId="32" fillId="9" borderId="106" xfId="3" applyNumberFormat="1" applyFont="1" applyFill="1" applyBorder="1" applyAlignment="1">
      <alignment horizontal="right" vertical="center" shrinkToFit="1"/>
    </xf>
    <xf numFmtId="0" fontId="13" fillId="6" borderId="121" xfId="3" applyFont="1" applyFill="1" applyBorder="1" applyAlignment="1">
      <alignment horizontal="left" vertical="center" wrapText="1" indent="4"/>
    </xf>
    <xf numFmtId="1" fontId="22" fillId="6" borderId="122" xfId="3" applyNumberFormat="1" applyFont="1" applyFill="1" applyBorder="1" applyAlignment="1">
      <alignment horizontal="right" vertical="center" shrinkToFit="1"/>
    </xf>
    <xf numFmtId="1" fontId="22" fillId="0" borderId="122" xfId="3" applyNumberFormat="1" applyFont="1" applyFill="1" applyBorder="1" applyAlignment="1">
      <alignment horizontal="right" vertical="center" shrinkToFit="1"/>
    </xf>
    <xf numFmtId="0" fontId="22" fillId="6" borderId="121" xfId="3" applyFont="1" applyFill="1" applyBorder="1" applyAlignment="1">
      <alignment horizontal="left" vertical="center" wrapText="1"/>
    </xf>
    <xf numFmtId="0" fontId="9" fillId="5" borderId="121" xfId="3" applyFont="1" applyFill="1" applyBorder="1" applyAlignment="1">
      <alignment horizontal="left" vertical="center" wrapText="1"/>
    </xf>
    <xf numFmtId="1" fontId="21" fillId="5" borderId="122" xfId="3" applyNumberFormat="1" applyFont="1" applyFill="1" applyBorder="1" applyAlignment="1">
      <alignment horizontal="right" vertical="center" shrinkToFit="1"/>
    </xf>
    <xf numFmtId="0" fontId="13" fillId="6" borderId="121" xfId="3" applyFont="1" applyFill="1" applyBorder="1" applyAlignment="1">
      <alignment horizontal="left" vertical="center" wrapText="1" indent="2"/>
    </xf>
    <xf numFmtId="0" fontId="22" fillId="0" borderId="122" xfId="3" applyFont="1" applyFill="1" applyBorder="1" applyAlignment="1">
      <alignment horizontal="left" vertical="center" wrapText="1"/>
    </xf>
    <xf numFmtId="0" fontId="22" fillId="6" borderId="122" xfId="3" applyFont="1" applyFill="1" applyBorder="1" applyAlignment="1">
      <alignment horizontal="right" vertical="center" wrapText="1"/>
    </xf>
    <xf numFmtId="0" fontId="13" fillId="6" borderId="105" xfId="3" applyFont="1" applyFill="1" applyBorder="1" applyAlignment="1">
      <alignment horizontal="left" vertical="center" wrapText="1" indent="4"/>
    </xf>
    <xf numFmtId="1" fontId="22" fillId="6" borderId="107" xfId="3" applyNumberFormat="1" applyFont="1" applyFill="1" applyBorder="1" applyAlignment="1">
      <alignment horizontal="right" vertical="center" shrinkToFit="1"/>
    </xf>
    <xf numFmtId="0" fontId="13" fillId="6" borderId="123" xfId="3" applyFont="1" applyFill="1" applyBorder="1" applyAlignment="1">
      <alignment horizontal="left" vertical="center" wrapText="1" indent="2"/>
    </xf>
    <xf numFmtId="0" fontId="22" fillId="0" borderId="124" xfId="3" applyFont="1" applyFill="1" applyBorder="1" applyAlignment="1">
      <alignment horizontal="left" vertical="center" wrapText="1"/>
    </xf>
    <xf numFmtId="0" fontId="9" fillId="5" borderId="101" xfId="3" applyFont="1" applyFill="1" applyBorder="1" applyAlignment="1">
      <alignment horizontal="left" vertical="center" wrapText="1"/>
    </xf>
    <xf numFmtId="1" fontId="21" fillId="5" borderId="120" xfId="3" applyNumberFormat="1" applyFont="1" applyFill="1" applyBorder="1" applyAlignment="1">
      <alignment horizontal="right" vertical="center" shrinkToFit="1"/>
    </xf>
    <xf numFmtId="0" fontId="22" fillId="0" borderId="101" xfId="0" applyFont="1" applyFill="1" applyBorder="1" applyAlignment="1">
      <alignment horizontal="left" vertical="center" wrapText="1"/>
    </xf>
    <xf numFmtId="0" fontId="13" fillId="0" borderId="113" xfId="0" applyFont="1" applyFill="1" applyBorder="1" applyAlignment="1">
      <alignment horizontal="center" vertical="center" wrapText="1"/>
    </xf>
    <xf numFmtId="0" fontId="13" fillId="0" borderId="120" xfId="0" applyFont="1" applyFill="1" applyBorder="1" applyAlignment="1">
      <alignment vertical="center" wrapText="1"/>
    </xf>
    <xf numFmtId="0" fontId="22" fillId="0" borderId="121" xfId="0" applyFont="1" applyFill="1" applyBorder="1" applyAlignment="1">
      <alignment horizontal="left" vertical="center" wrapText="1"/>
    </xf>
    <xf numFmtId="0" fontId="13" fillId="0" borderId="116" xfId="0" applyFont="1" applyFill="1" applyBorder="1" applyAlignment="1">
      <alignment horizontal="center" vertical="center" wrapText="1"/>
    </xf>
    <xf numFmtId="0" fontId="13" fillId="0" borderId="122" xfId="0" applyFont="1" applyFill="1" applyBorder="1" applyAlignment="1">
      <alignment vertical="center" wrapText="1"/>
    </xf>
    <xf numFmtId="0" fontId="22" fillId="0" borderId="105" xfId="0" applyFont="1" applyFill="1" applyBorder="1" applyAlignment="1">
      <alignment horizontal="left" vertical="center" wrapText="1"/>
    </xf>
    <xf numFmtId="0" fontId="13" fillId="0" borderId="106" xfId="0" applyFont="1" applyFill="1" applyBorder="1" applyAlignment="1">
      <alignment horizontal="center" vertical="center" wrapText="1"/>
    </xf>
    <xf numFmtId="0" fontId="38" fillId="0" borderId="107" xfId="0" applyFont="1" applyBorder="1"/>
    <xf numFmtId="0" fontId="8" fillId="11" borderId="101" xfId="0" applyFont="1" applyFill="1" applyBorder="1" applyAlignment="1">
      <alignment horizontal="left" vertical="center"/>
    </xf>
    <xf numFmtId="0" fontId="8" fillId="11" borderId="120" xfId="0" applyFont="1" applyFill="1" applyBorder="1" applyAlignment="1">
      <alignment horizontal="center" vertical="center"/>
    </xf>
    <xf numFmtId="0" fontId="8" fillId="11" borderId="121" xfId="0" applyFont="1" applyFill="1" applyBorder="1" applyAlignment="1">
      <alignment horizontal="left" vertical="center"/>
    </xf>
    <xf numFmtId="0" fontId="8" fillId="11" borderId="122" xfId="0" applyFont="1" applyFill="1" applyBorder="1" applyAlignment="1">
      <alignment horizontal="center" vertical="center"/>
    </xf>
    <xf numFmtId="0" fontId="8" fillId="11" borderId="105" xfId="0" applyFont="1" applyFill="1" applyBorder="1" applyAlignment="1">
      <alignment horizontal="left" vertical="center"/>
    </xf>
    <xf numFmtId="0" fontId="8" fillId="11" borderId="107" xfId="0" applyFont="1" applyFill="1" applyBorder="1" applyAlignment="1">
      <alignment horizontal="center" vertical="center"/>
    </xf>
    <xf numFmtId="3" fontId="8" fillId="0" borderId="9" xfId="0" applyNumberFormat="1" applyFont="1" applyBorder="1" applyAlignment="1">
      <alignment horizontal="right" vertical="center"/>
    </xf>
    <xf numFmtId="3" fontId="8" fillId="0" borderId="9" xfId="0" applyNumberFormat="1" applyFont="1" applyBorder="1" applyAlignment="1">
      <alignment horizontal="right" vertical="center" wrapText="1"/>
    </xf>
    <xf numFmtId="3" fontId="8" fillId="0" borderId="12" xfId="0" applyNumberFormat="1" applyFont="1" applyBorder="1" applyAlignment="1">
      <alignment horizontal="right" vertical="center"/>
    </xf>
    <xf numFmtId="0" fontId="11" fillId="5" borderId="9" xfId="0" applyFont="1" applyFill="1" applyBorder="1" applyAlignment="1">
      <alignment horizontal="right" vertical="center" wrapText="1"/>
    </xf>
    <xf numFmtId="0" fontId="11" fillId="2" borderId="10" xfId="0" applyFont="1" applyFill="1" applyBorder="1" applyAlignment="1">
      <alignment wrapText="1"/>
    </xf>
    <xf numFmtId="0" fontId="10" fillId="5" borderId="4" xfId="0" applyFont="1" applyFill="1" applyBorder="1" applyAlignment="1">
      <alignment wrapText="1"/>
    </xf>
    <xf numFmtId="0" fontId="8" fillId="0" borderId="11" xfId="0" applyFont="1" applyFill="1" applyBorder="1" applyAlignment="1">
      <alignment horizontal="center" wrapText="1"/>
    </xf>
    <xf numFmtId="167" fontId="8" fillId="0" borderId="11" xfId="0" applyNumberFormat="1" applyFont="1" applyFill="1" applyBorder="1" applyAlignment="1">
      <alignment horizontal="center" wrapText="1"/>
    </xf>
    <xf numFmtId="167" fontId="10" fillId="4" borderId="12" xfId="0" applyNumberFormat="1" applyFont="1" applyFill="1" applyBorder="1" applyAlignment="1">
      <alignment horizontal="center" wrapText="1"/>
    </xf>
    <xf numFmtId="167" fontId="11" fillId="5" borderId="43" xfId="0" applyNumberFormat="1" applyFont="1" applyFill="1" applyBorder="1" applyAlignment="1">
      <alignment horizontal="center"/>
    </xf>
    <xf numFmtId="0" fontId="8" fillId="0" borderId="7" xfId="5" applyFont="1" applyBorder="1" applyAlignment="1">
      <alignment wrapText="1"/>
    </xf>
    <xf numFmtId="164" fontId="8" fillId="0" borderId="8" xfId="0" applyNumberFormat="1" applyFont="1" applyFill="1" applyBorder="1" applyAlignment="1">
      <alignment wrapText="1"/>
    </xf>
    <xf numFmtId="167" fontId="8" fillId="0" borderId="8" xfId="0" applyNumberFormat="1" applyFont="1" applyFill="1" applyBorder="1" applyAlignment="1">
      <alignment wrapText="1"/>
    </xf>
    <xf numFmtId="164" fontId="10" fillId="4" borderId="8" xfId="0" applyNumberFormat="1" applyFont="1" applyFill="1" applyBorder="1" applyAlignment="1">
      <alignment wrapText="1"/>
    </xf>
    <xf numFmtId="167" fontId="10" fillId="4" borderId="9" xfId="0" applyNumberFormat="1" applyFont="1" applyFill="1" applyBorder="1" applyAlignment="1">
      <alignment wrapText="1"/>
    </xf>
    <xf numFmtId="0" fontId="11" fillId="2" borderId="50" xfId="0" applyFont="1" applyFill="1" applyBorder="1" applyAlignment="1">
      <alignment horizontal="right" wrapText="1"/>
    </xf>
    <xf numFmtId="167" fontId="11" fillId="2" borderId="50" xfId="0" applyNumberFormat="1" applyFont="1" applyFill="1" applyBorder="1" applyAlignment="1">
      <alignment horizontal="right" wrapText="1"/>
    </xf>
    <xf numFmtId="164" fontId="8" fillId="0" borderId="8" xfId="0" applyNumberFormat="1" applyFont="1" applyFill="1" applyBorder="1" applyAlignment="1"/>
    <xf numFmtId="167" fontId="8" fillId="0" borderId="8" xfId="0" applyNumberFormat="1" applyFont="1" applyFill="1" applyBorder="1" applyAlignment="1"/>
    <xf numFmtId="164" fontId="10" fillId="4" borderId="8" xfId="0" applyNumberFormat="1" applyFont="1" applyFill="1" applyBorder="1"/>
    <xf numFmtId="167" fontId="10" fillId="4" borderId="9" xfId="0" applyNumberFormat="1" applyFont="1" applyFill="1" applyBorder="1"/>
    <xf numFmtId="167" fontId="11" fillId="5" borderId="9" xfId="0" applyNumberFormat="1" applyFont="1" applyFill="1" applyBorder="1" applyAlignment="1">
      <alignment horizontal="center"/>
    </xf>
    <xf numFmtId="0" fontId="0" fillId="0" borderId="0" xfId="0" applyAlignment="1">
      <alignment wrapText="1"/>
    </xf>
    <xf numFmtId="0" fontId="11" fillId="4" borderId="10" xfId="0" applyFont="1" applyFill="1" applyBorder="1" applyAlignment="1">
      <alignment wrapText="1"/>
    </xf>
    <xf numFmtId="164" fontId="0" fillId="4" borderId="11" xfId="0" applyNumberFormat="1" applyFill="1" applyBorder="1" applyAlignment="1"/>
    <xf numFmtId="167" fontId="0" fillId="4" borderId="11" xfId="0" applyNumberFormat="1" applyFill="1" applyBorder="1" applyAlignment="1"/>
    <xf numFmtId="164" fontId="2" fillId="4" borderId="11" xfId="0" applyNumberFormat="1" applyFont="1" applyFill="1" applyBorder="1"/>
    <xf numFmtId="167" fontId="2" fillId="4" borderId="12" xfId="0" applyNumberFormat="1" applyFont="1" applyFill="1" applyBorder="1"/>
    <xf numFmtId="167" fontId="0" fillId="0" borderId="0" xfId="0" applyNumberFormat="1" applyAlignment="1">
      <alignment horizontal="left"/>
    </xf>
    <xf numFmtId="167" fontId="0" fillId="0" borderId="0" xfId="0" applyNumberFormat="1" applyAlignment="1">
      <alignment horizontal="left" wrapText="1"/>
    </xf>
    <xf numFmtId="167" fontId="0" fillId="0" borderId="0" xfId="0" applyNumberFormat="1"/>
    <xf numFmtId="0" fontId="3" fillId="0" borderId="0" xfId="4" applyFont="1" applyAlignment="1" applyProtection="1">
      <protection locked="0"/>
    </xf>
    <xf numFmtId="0" fontId="51" fillId="5" borderId="121" xfId="4" applyFont="1" applyFill="1" applyBorder="1" applyAlignment="1" applyProtection="1">
      <alignment horizontal="left"/>
    </xf>
    <xf numFmtId="0" fontId="51" fillId="5" borderId="116" xfId="4" applyFont="1" applyFill="1" applyBorder="1" applyAlignment="1" applyProtection="1">
      <alignment horizontal="left"/>
    </xf>
    <xf numFmtId="3" fontId="51" fillId="5" borderId="116" xfId="4" applyNumberFormat="1" applyFont="1" applyFill="1" applyBorder="1" applyAlignment="1" applyProtection="1">
      <alignment horizontal="right"/>
    </xf>
    <xf numFmtId="0" fontId="51" fillId="5" borderId="116" xfId="4" applyFont="1" applyFill="1" applyBorder="1" applyProtection="1">
      <protection locked="0"/>
    </xf>
    <xf numFmtId="3" fontId="51" fillId="5" borderId="116" xfId="4" applyNumberFormat="1" applyFont="1" applyFill="1" applyBorder="1" applyAlignment="1" applyProtection="1">
      <alignment horizontal="right"/>
      <protection locked="0"/>
    </xf>
    <xf numFmtId="0" fontId="51" fillId="5" borderId="121" xfId="4" applyFont="1" applyFill="1" applyBorder="1" applyProtection="1">
      <protection locked="0"/>
    </xf>
    <xf numFmtId="0" fontId="50" fillId="0" borderId="116" xfId="4" applyFont="1" applyFill="1" applyBorder="1" applyAlignment="1" applyProtection="1">
      <alignment horizontal="left"/>
    </xf>
    <xf numFmtId="3" fontId="50" fillId="0" borderId="116" xfId="4" applyNumberFormat="1" applyFont="1" applyFill="1" applyBorder="1" applyAlignment="1" applyProtection="1">
      <alignment horizontal="right"/>
    </xf>
    <xf numFmtId="3" fontId="50" fillId="0" borderId="122" xfId="4" applyNumberFormat="1" applyFont="1" applyFill="1" applyBorder="1" applyAlignment="1" applyProtection="1">
      <alignment horizontal="right"/>
    </xf>
    <xf numFmtId="0" fontId="51" fillId="4" borderId="105" xfId="4" applyFont="1" applyFill="1" applyBorder="1" applyProtection="1">
      <protection locked="0"/>
    </xf>
    <xf numFmtId="0" fontId="51" fillId="4" borderId="106" xfId="4" applyFont="1" applyFill="1" applyBorder="1" applyAlignment="1" applyProtection="1">
      <alignment horizontal="left"/>
    </xf>
    <xf numFmtId="3" fontId="51" fillId="4" borderId="106" xfId="4" applyNumberFormat="1" applyFont="1" applyFill="1" applyBorder="1" applyAlignment="1" applyProtection="1">
      <alignment horizontal="right"/>
    </xf>
    <xf numFmtId="0" fontId="9" fillId="0" borderId="10" xfId="0" applyFont="1" applyFill="1" applyBorder="1" applyAlignment="1">
      <alignment wrapText="1"/>
    </xf>
    <xf numFmtId="0" fontId="3" fillId="5" borderId="8" xfId="6" applyFont="1" applyFill="1" applyBorder="1" applyAlignment="1">
      <alignment horizontal="center" vertical="center" wrapText="1"/>
    </xf>
    <xf numFmtId="164" fontId="3" fillId="5" borderId="8" xfId="6" applyNumberFormat="1" applyFont="1" applyFill="1" applyBorder="1" applyAlignment="1">
      <alignment horizontal="center" vertical="center" wrapText="1"/>
    </xf>
    <xf numFmtId="0" fontId="52" fillId="0" borderId="8" xfId="6" applyFont="1" applyFill="1" applyBorder="1" applyAlignment="1">
      <alignment horizontal="left" wrapText="1"/>
    </xf>
    <xf numFmtId="3" fontId="52" fillId="0" borderId="8" xfId="6" applyNumberFormat="1" applyFont="1" applyFill="1" applyBorder="1" applyAlignment="1">
      <alignment horizontal="right" shrinkToFit="1"/>
    </xf>
    <xf numFmtId="164" fontId="0" fillId="0" borderId="0" xfId="0" applyNumberFormat="1"/>
    <xf numFmtId="164" fontId="52" fillId="0" borderId="8" xfId="6" applyNumberFormat="1" applyFont="1" applyFill="1" applyBorder="1" applyAlignment="1">
      <alignment horizontal="right" shrinkToFit="1"/>
    </xf>
    <xf numFmtId="0" fontId="0" fillId="5" borderId="8" xfId="0" applyFill="1" applyBorder="1" applyAlignment="1">
      <alignment horizontal="center"/>
    </xf>
    <xf numFmtId="1" fontId="0" fillId="0" borderId="8" xfId="0" applyNumberFormat="1" applyBorder="1"/>
    <xf numFmtId="1" fontId="12" fillId="0" borderId="14" xfId="0" applyNumberFormat="1" applyFont="1" applyFill="1" applyBorder="1" applyAlignment="1">
      <alignment horizontal="right" wrapText="1"/>
    </xf>
    <xf numFmtId="1" fontId="10" fillId="0" borderId="8" xfId="0" applyNumberFormat="1" applyFont="1" applyBorder="1" applyAlignment="1">
      <alignment horizontal="right"/>
    </xf>
    <xf numFmtId="1" fontId="10" fillId="0" borderId="9" xfId="0" applyNumberFormat="1" applyFont="1" applyBorder="1" applyAlignment="1">
      <alignment horizontal="right"/>
    </xf>
    <xf numFmtId="1" fontId="9" fillId="0" borderId="8" xfId="0" applyNumberFormat="1" applyFont="1" applyFill="1" applyBorder="1" applyAlignment="1">
      <alignment horizontal="right"/>
    </xf>
    <xf numFmtId="1" fontId="9" fillId="0" borderId="9" xfId="0" applyNumberFormat="1" applyFont="1" applyFill="1" applyBorder="1" applyAlignment="1">
      <alignment horizontal="right"/>
    </xf>
    <xf numFmtId="0" fontId="10" fillId="4" borderId="11" xfId="0" applyFont="1" applyFill="1" applyBorder="1" applyAlignment="1">
      <alignment horizontal="right" wrapText="1"/>
    </xf>
    <xf numFmtId="0" fontId="10" fillId="4" borderId="12" xfId="0" applyFont="1" applyFill="1" applyBorder="1" applyAlignment="1">
      <alignment horizontal="right" wrapText="1"/>
    </xf>
    <xf numFmtId="1" fontId="9" fillId="0" borderId="8" xfId="0" applyNumberFormat="1" applyFont="1" applyFill="1" applyBorder="1" applyAlignment="1">
      <alignment horizontal="right" vertical="center"/>
    </xf>
    <xf numFmtId="1" fontId="9" fillId="0" borderId="9" xfId="0" applyNumberFormat="1" applyFont="1" applyFill="1" applyBorder="1" applyAlignment="1">
      <alignment horizontal="right" vertical="center"/>
    </xf>
    <xf numFmtId="0" fontId="11" fillId="0" borderId="9" xfId="0" applyFont="1" applyFill="1" applyBorder="1" applyAlignment="1">
      <alignment horizontal="right" wrapText="1"/>
    </xf>
    <xf numFmtId="165" fontId="10" fillId="0" borderId="8" xfId="0" applyNumberFormat="1" applyFont="1" applyBorder="1" applyAlignment="1">
      <alignment horizontal="center" vertical="center" wrapText="1"/>
    </xf>
    <xf numFmtId="165" fontId="10" fillId="0" borderId="14" xfId="0" applyNumberFormat="1" applyFont="1" applyBorder="1" applyAlignment="1">
      <alignment horizontal="center" vertical="center" wrapText="1"/>
    </xf>
    <xf numFmtId="165" fontId="11" fillId="5" borderId="5" xfId="0" applyNumberFormat="1" applyFont="1" applyFill="1" applyBorder="1" applyAlignment="1">
      <alignment horizontal="right"/>
    </xf>
    <xf numFmtId="165" fontId="53" fillId="2" borderId="8" xfId="0" applyNumberFormat="1" applyFont="1" applyFill="1" applyBorder="1" applyAlignment="1">
      <alignment horizontal="right"/>
    </xf>
    <xf numFmtId="165" fontId="53" fillId="0" borderId="8" xfId="0" applyNumberFormat="1" applyFont="1" applyBorder="1" applyAlignment="1">
      <alignment horizontal="right"/>
    </xf>
    <xf numFmtId="165" fontId="53" fillId="0" borderId="9" xfId="0" applyNumberFormat="1" applyFont="1" applyBorder="1" applyAlignment="1">
      <alignment horizontal="right"/>
    </xf>
    <xf numFmtId="165" fontId="53" fillId="2" borderId="14" xfId="0" applyNumberFormat="1" applyFont="1" applyFill="1" applyBorder="1" applyAlignment="1">
      <alignment horizontal="right"/>
    </xf>
    <xf numFmtId="165" fontId="11" fillId="5" borderId="6" xfId="0" applyNumberFormat="1" applyFont="1" applyFill="1" applyBorder="1" applyAlignment="1">
      <alignment horizontal="right"/>
    </xf>
    <xf numFmtId="165" fontId="53" fillId="2" borderId="11" xfId="0" applyNumberFormat="1" applyFont="1" applyFill="1" applyBorder="1" applyAlignment="1">
      <alignment horizontal="right"/>
    </xf>
    <xf numFmtId="165" fontId="53" fillId="0" borderId="11" xfId="0" applyNumberFormat="1" applyFont="1" applyBorder="1" applyAlignment="1">
      <alignment horizontal="right"/>
    </xf>
    <xf numFmtId="165" fontId="53" fillId="0" borderId="12" xfId="0" applyNumberFormat="1" applyFont="1" applyBorder="1" applyAlignment="1">
      <alignment horizontal="right"/>
    </xf>
    <xf numFmtId="0" fontId="11" fillId="0" borderId="0" xfId="0" applyFont="1" applyFill="1"/>
    <xf numFmtId="165" fontId="8" fillId="2" borderId="8" xfId="0" applyNumberFormat="1" applyFont="1" applyFill="1" applyBorder="1" applyAlignment="1">
      <alignment horizontal="right"/>
    </xf>
    <xf numFmtId="165" fontId="8" fillId="2" borderId="9"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2" xfId="0" applyNumberFormat="1" applyFont="1" applyFill="1" applyBorder="1" applyAlignment="1">
      <alignment horizontal="right"/>
    </xf>
    <xf numFmtId="165" fontId="8" fillId="0" borderId="0" xfId="0" applyNumberFormat="1" applyFont="1" applyBorder="1" applyAlignment="1">
      <alignment horizontal="center"/>
    </xf>
    <xf numFmtId="165" fontId="8" fillId="0" borderId="0" xfId="0" applyNumberFormat="1" applyFont="1"/>
    <xf numFmtId="165" fontId="8" fillId="0" borderId="0" xfId="0" applyNumberFormat="1" applyFont="1" applyAlignment="1">
      <alignment horizontal="center"/>
    </xf>
    <xf numFmtId="0" fontId="0" fillId="0" borderId="12" xfId="0" applyFill="1" applyBorder="1" applyAlignment="1">
      <alignment vertical="center"/>
    </xf>
    <xf numFmtId="3" fontId="2" fillId="5" borderId="136" xfId="0" applyNumberFormat="1" applyFont="1" applyFill="1" applyBorder="1" applyAlignment="1">
      <alignment vertical="center"/>
    </xf>
    <xf numFmtId="3" fontId="2" fillId="5" borderId="137" xfId="0" applyNumberFormat="1" applyFont="1" applyFill="1" applyBorder="1" applyAlignment="1">
      <alignment vertical="center"/>
    </xf>
    <xf numFmtId="3" fontId="2" fillId="5" borderId="138" xfId="0" applyNumberFormat="1" applyFont="1" applyFill="1" applyBorder="1" applyAlignment="1">
      <alignment vertical="center"/>
    </xf>
    <xf numFmtId="3" fontId="2" fillId="5" borderId="139" xfId="0" applyNumberFormat="1" applyFont="1" applyFill="1" applyBorder="1" applyAlignment="1">
      <alignment vertical="center"/>
    </xf>
    <xf numFmtId="3" fontId="0" fillId="0" borderId="8" xfId="0" applyNumberFormat="1" applyFont="1" applyFill="1" applyBorder="1" applyAlignment="1">
      <alignment horizontal="right" vertical="center" wrapText="1"/>
    </xf>
    <xf numFmtId="3" fontId="2" fillId="5" borderId="136" xfId="0" applyNumberFormat="1" applyFont="1" applyFill="1" applyBorder="1"/>
    <xf numFmtId="3" fontId="2" fillId="5" borderId="138" xfId="0" applyNumberFormat="1" applyFont="1" applyFill="1" applyBorder="1"/>
    <xf numFmtId="0" fontId="2" fillId="5" borderId="139" xfId="0" applyFont="1" applyFill="1" applyBorder="1"/>
    <xf numFmtId="0" fontId="2" fillId="5" borderId="138" xfId="0" applyFont="1" applyFill="1" applyBorder="1"/>
    <xf numFmtId="0" fontId="2" fillId="5" borderId="137" xfId="0" applyFont="1" applyFill="1" applyBorder="1"/>
    <xf numFmtId="3" fontId="2" fillId="5" borderId="137" xfId="0" applyNumberFormat="1" applyFont="1" applyFill="1" applyBorder="1"/>
    <xf numFmtId="0" fontId="10" fillId="0" borderId="8" xfId="0" applyFont="1" applyBorder="1" applyAlignment="1">
      <alignment horizontal="center" wrapText="1"/>
    </xf>
    <xf numFmtId="0" fontId="3" fillId="0" borderId="0" xfId="4" applyFont="1" applyProtection="1">
      <protection locked="0"/>
    </xf>
    <xf numFmtId="0" fontId="10" fillId="4" borderId="11" xfId="0" applyFont="1" applyFill="1" applyBorder="1" applyAlignment="1">
      <alignment horizontal="center" wrapText="1"/>
    </xf>
    <xf numFmtId="0" fontId="10" fillId="0" borderId="8" xfId="0" applyFont="1" applyBorder="1" applyAlignment="1">
      <alignment horizontal="center" vertical="center" wrapText="1"/>
    </xf>
    <xf numFmtId="0" fontId="10" fillId="4" borderId="9" xfId="0" applyFont="1" applyFill="1" applyBorder="1" applyAlignment="1">
      <alignment horizontal="left" wrapText="1"/>
    </xf>
    <xf numFmtId="0" fontId="10" fillId="0" borderId="9" xfId="0" applyFont="1" applyFill="1" applyBorder="1" applyAlignment="1">
      <alignment wrapText="1"/>
    </xf>
    <xf numFmtId="0" fontId="10" fillId="0" borderId="12" xfId="0" applyFont="1" applyFill="1" applyBorder="1" applyAlignment="1">
      <alignment wrapText="1"/>
    </xf>
    <xf numFmtId="0" fontId="3" fillId="0" borderId="23" xfId="0" applyFont="1" applyFill="1" applyBorder="1" applyAlignment="1">
      <alignment horizontal="left" wrapText="1"/>
    </xf>
    <xf numFmtId="0" fontId="10" fillId="4" borderId="6" xfId="0" applyFont="1" applyFill="1" applyBorder="1" applyAlignment="1">
      <alignment horizontal="left" wrapText="1"/>
    </xf>
    <xf numFmtId="0" fontId="3" fillId="0" borderId="12" xfId="0" applyFont="1" applyFill="1" applyBorder="1" applyAlignment="1">
      <alignment horizontal="left" wrapText="1"/>
    </xf>
    <xf numFmtId="0" fontId="8" fillId="0" borderId="9" xfId="0" applyFont="1" applyFill="1" applyBorder="1" applyAlignment="1">
      <alignment wrapText="1"/>
    </xf>
    <xf numFmtId="0" fontId="8" fillId="0" borderId="8" xfId="0" applyFont="1" applyBorder="1" applyAlignment="1">
      <alignment wrapText="1"/>
    </xf>
    <xf numFmtId="0" fontId="8" fillId="0" borderId="8" xfId="0" applyFont="1" applyFill="1" applyBorder="1" applyAlignment="1">
      <alignment wrapText="1"/>
    </xf>
    <xf numFmtId="1" fontId="8" fillId="0" borderId="11" xfId="0" applyNumberFormat="1" applyFont="1" applyFill="1" applyBorder="1"/>
    <xf numFmtId="49" fontId="22" fillId="0" borderId="12" xfId="3" applyNumberFormat="1" applyFont="1" applyFill="1" applyBorder="1" applyAlignment="1">
      <alignment horizontal="left" vertical="center" shrinkToFit="1"/>
    </xf>
    <xf numFmtId="0" fontId="13" fillId="0" borderId="20" xfId="0" applyFont="1" applyFill="1" applyBorder="1"/>
    <xf numFmtId="0" fontId="55" fillId="0" borderId="0" xfId="8" applyFill="1" applyBorder="1" applyAlignment="1">
      <alignment horizontal="left" vertical="top"/>
    </xf>
    <xf numFmtId="1" fontId="62" fillId="0" borderId="129" xfId="8" applyNumberFormat="1" applyFont="1" applyFill="1" applyBorder="1" applyAlignment="1">
      <alignment vertical="top" shrinkToFit="1"/>
    </xf>
    <xf numFmtId="1" fontId="63" fillId="0" borderId="129" xfId="8" applyNumberFormat="1" applyFont="1" applyFill="1" applyBorder="1" applyAlignment="1">
      <alignment vertical="top" shrinkToFit="1"/>
    </xf>
    <xf numFmtId="0" fontId="58" fillId="8" borderId="144" xfId="8" applyFont="1" applyFill="1" applyBorder="1" applyAlignment="1">
      <alignment horizontal="left" vertical="top" wrapText="1"/>
    </xf>
    <xf numFmtId="0" fontId="59" fillId="8" borderId="144" xfId="8" applyFont="1" applyFill="1" applyBorder="1" applyAlignment="1">
      <alignment horizontal="left" vertical="top" wrapText="1"/>
    </xf>
    <xf numFmtId="0" fontId="60" fillId="8" borderId="145" xfId="8" applyFont="1" applyFill="1" applyBorder="1" applyAlignment="1">
      <alignment horizontal="left" vertical="top" wrapText="1"/>
    </xf>
    <xf numFmtId="1" fontId="62" fillId="0" borderId="146" xfId="8" applyNumberFormat="1" applyFont="1" applyFill="1" applyBorder="1" applyAlignment="1">
      <alignment vertical="top" shrinkToFit="1"/>
    </xf>
    <xf numFmtId="1" fontId="62" fillId="0" borderId="128" xfId="8" applyNumberFormat="1" applyFont="1" applyFill="1" applyBorder="1" applyAlignment="1">
      <alignment vertical="top" shrinkToFit="1"/>
    </xf>
    <xf numFmtId="1" fontId="62" fillId="0" borderId="130" xfId="8" applyNumberFormat="1" applyFont="1" applyFill="1" applyBorder="1" applyAlignment="1">
      <alignment vertical="top" shrinkToFit="1"/>
    </xf>
    <xf numFmtId="0" fontId="58" fillId="8" borderId="147" xfId="8" applyFont="1" applyFill="1" applyBorder="1" applyAlignment="1">
      <alignment horizontal="left" vertical="top" wrapText="1"/>
    </xf>
    <xf numFmtId="1" fontId="62" fillId="0" borderId="148" xfId="8" applyNumberFormat="1" applyFont="1" applyFill="1" applyBorder="1" applyAlignment="1">
      <alignment vertical="top" shrinkToFit="1"/>
    </xf>
    <xf numFmtId="1" fontId="62" fillId="0" borderId="126" xfId="8" applyNumberFormat="1" applyFont="1" applyFill="1" applyBorder="1" applyAlignment="1">
      <alignment vertical="top" shrinkToFit="1"/>
    </xf>
    <xf numFmtId="1" fontId="62" fillId="0" borderId="127" xfId="8" applyNumberFormat="1" applyFont="1" applyFill="1" applyBorder="1" applyAlignment="1">
      <alignment vertical="top" shrinkToFit="1"/>
    </xf>
    <xf numFmtId="1" fontId="62" fillId="0" borderId="125" xfId="8" applyNumberFormat="1" applyFont="1" applyFill="1" applyBorder="1" applyAlignment="1">
      <alignment vertical="top" shrinkToFit="1"/>
    </xf>
    <xf numFmtId="1" fontId="63" fillId="0" borderId="126" xfId="8" applyNumberFormat="1" applyFont="1" applyFill="1" applyBorder="1" applyAlignment="1">
      <alignment vertical="top" shrinkToFit="1"/>
    </xf>
    <xf numFmtId="0" fontId="58" fillId="8" borderId="8" xfId="8" applyFont="1" applyFill="1" applyBorder="1" applyAlignment="1">
      <alignment horizontal="center" vertical="center" wrapText="1"/>
    </xf>
    <xf numFmtId="0" fontId="60" fillId="8" borderId="8" xfId="8" applyFont="1" applyFill="1" applyBorder="1" applyAlignment="1">
      <alignment horizontal="center" vertical="center" wrapText="1"/>
    </xf>
    <xf numFmtId="0" fontId="59" fillId="8" borderId="8" xfId="8" applyFont="1" applyFill="1" applyBorder="1" applyAlignment="1">
      <alignment horizontal="center" vertical="center" wrapText="1"/>
    </xf>
    <xf numFmtId="1" fontId="62" fillId="0" borderId="149" xfId="8" applyNumberFormat="1" applyFont="1" applyFill="1" applyBorder="1" applyAlignment="1">
      <alignment vertical="top" shrinkToFit="1"/>
    </xf>
    <xf numFmtId="1" fontId="62" fillId="0" borderId="150" xfId="8" applyNumberFormat="1" applyFont="1" applyFill="1" applyBorder="1" applyAlignment="1">
      <alignment vertical="top" shrinkToFit="1"/>
    </xf>
    <xf numFmtId="1" fontId="62" fillId="0" borderId="151" xfId="8" applyNumberFormat="1" applyFont="1" applyFill="1" applyBorder="1" applyAlignment="1">
      <alignment vertical="top" shrinkToFit="1"/>
    </xf>
    <xf numFmtId="1" fontId="63" fillId="0" borderId="125" xfId="8" applyNumberFormat="1" applyFont="1" applyFill="1" applyBorder="1" applyAlignment="1">
      <alignment vertical="top" shrinkToFit="1"/>
    </xf>
    <xf numFmtId="1" fontId="63" fillId="0" borderId="128" xfId="8" applyNumberFormat="1" applyFont="1" applyFill="1" applyBorder="1" applyAlignment="1">
      <alignment vertical="top" shrinkToFit="1"/>
    </xf>
    <xf numFmtId="1" fontId="63" fillId="0" borderId="143" xfId="8" applyNumberFormat="1" applyFont="1" applyFill="1" applyBorder="1" applyAlignment="1">
      <alignment vertical="top" shrinkToFit="1"/>
    </xf>
    <xf numFmtId="1" fontId="63" fillId="0" borderId="142" xfId="8" applyNumberFormat="1" applyFont="1" applyFill="1" applyBorder="1" applyAlignment="1">
      <alignment vertical="top" shrinkToFit="1"/>
    </xf>
    <xf numFmtId="1" fontId="62" fillId="0" borderId="143" xfId="8" applyNumberFormat="1" applyFont="1" applyFill="1" applyBorder="1" applyAlignment="1">
      <alignment vertical="top" shrinkToFit="1"/>
    </xf>
    <xf numFmtId="1" fontId="62" fillId="0" borderId="142" xfId="8" applyNumberFormat="1" applyFont="1" applyFill="1" applyBorder="1" applyAlignment="1">
      <alignment vertical="top" shrinkToFit="1"/>
    </xf>
    <xf numFmtId="1" fontId="63" fillId="0" borderId="149" xfId="8" applyNumberFormat="1" applyFont="1" applyFill="1" applyBorder="1" applyAlignment="1">
      <alignment vertical="top" shrinkToFit="1"/>
    </xf>
    <xf numFmtId="1" fontId="63" fillId="0" borderId="150" xfId="8" applyNumberFormat="1" applyFont="1" applyFill="1" applyBorder="1" applyAlignment="1">
      <alignment vertical="top" shrinkToFit="1"/>
    </xf>
    <xf numFmtId="1" fontId="63" fillId="0" borderId="151" xfId="8" applyNumberFormat="1" applyFont="1" applyFill="1" applyBorder="1" applyAlignment="1">
      <alignment vertical="top" shrinkToFit="1"/>
    </xf>
    <xf numFmtId="1" fontId="63" fillId="0" borderId="146" xfId="8" applyNumberFormat="1" applyFont="1" applyFill="1" applyBorder="1" applyAlignment="1">
      <alignment vertical="top" shrinkToFit="1"/>
    </xf>
    <xf numFmtId="1" fontId="63" fillId="0" borderId="130" xfId="8" applyNumberFormat="1" applyFont="1" applyFill="1" applyBorder="1" applyAlignment="1">
      <alignment vertical="top" shrinkToFit="1"/>
    </xf>
    <xf numFmtId="1" fontId="62" fillId="0" borderId="152" xfId="8" applyNumberFormat="1" applyFont="1" applyFill="1" applyBorder="1" applyAlignment="1">
      <alignment vertical="top" shrinkToFit="1"/>
    </xf>
    <xf numFmtId="1" fontId="62" fillId="0" borderId="153" xfId="8" applyNumberFormat="1" applyFont="1" applyFill="1" applyBorder="1" applyAlignment="1">
      <alignment vertical="top" shrinkToFit="1"/>
    </xf>
    <xf numFmtId="1" fontId="62" fillId="0" borderId="154" xfId="8" applyNumberFormat="1" applyFont="1" applyFill="1" applyBorder="1" applyAlignment="1">
      <alignment vertical="top" shrinkToFit="1"/>
    </xf>
    <xf numFmtId="1" fontId="63" fillId="0" borderId="141" xfId="8" applyNumberFormat="1" applyFont="1" applyFill="1" applyBorder="1" applyAlignment="1">
      <alignment vertical="top" shrinkToFit="1"/>
    </xf>
    <xf numFmtId="1" fontId="63" fillId="0" borderId="153" xfId="8" applyNumberFormat="1" applyFont="1" applyFill="1" applyBorder="1" applyAlignment="1">
      <alignment vertical="top" shrinkToFit="1"/>
    </xf>
    <xf numFmtId="1" fontId="63" fillId="0" borderId="140" xfId="8" applyNumberFormat="1" applyFont="1" applyFill="1" applyBorder="1" applyAlignment="1">
      <alignment vertical="top" shrinkToFit="1"/>
    </xf>
    <xf numFmtId="1" fontId="62" fillId="0" borderId="141" xfId="8" applyNumberFormat="1" applyFont="1" applyFill="1" applyBorder="1" applyAlignment="1">
      <alignment vertical="top" shrinkToFit="1"/>
    </xf>
    <xf numFmtId="1" fontId="62" fillId="0" borderId="140" xfId="8" applyNumberFormat="1" applyFont="1" applyFill="1" applyBorder="1" applyAlignment="1">
      <alignment vertical="top" shrinkToFit="1"/>
    </xf>
    <xf numFmtId="1" fontId="63" fillId="0" borderId="152" xfId="8" applyNumberFormat="1" applyFont="1" applyFill="1" applyBorder="1" applyAlignment="1">
      <alignment vertical="top" shrinkToFit="1"/>
    </xf>
    <xf numFmtId="1" fontId="63" fillId="0" borderId="154" xfId="8" applyNumberFormat="1" applyFont="1" applyFill="1" applyBorder="1" applyAlignment="1">
      <alignment vertical="top" shrinkToFit="1"/>
    </xf>
    <xf numFmtId="1" fontId="62" fillId="6" borderId="146" xfId="8" applyNumberFormat="1" applyFont="1" applyFill="1" applyBorder="1" applyAlignment="1">
      <alignment vertical="top" shrinkToFit="1"/>
    </xf>
    <xf numFmtId="1" fontId="62" fillId="6" borderId="129" xfId="8" applyNumberFormat="1" applyFont="1" applyFill="1" applyBorder="1" applyAlignment="1">
      <alignment vertical="top" shrinkToFit="1"/>
    </xf>
    <xf numFmtId="1" fontId="62" fillId="6" borderId="130" xfId="8" applyNumberFormat="1" applyFont="1" applyFill="1" applyBorder="1" applyAlignment="1">
      <alignment vertical="top" shrinkToFit="1"/>
    </xf>
    <xf numFmtId="1" fontId="63" fillId="6" borderId="128" xfId="8" applyNumberFormat="1" applyFont="1" applyFill="1" applyBorder="1" applyAlignment="1">
      <alignment vertical="top" shrinkToFit="1"/>
    </xf>
    <xf numFmtId="1" fontId="63" fillId="6" borderId="129" xfId="8" applyNumberFormat="1" applyFont="1" applyFill="1" applyBorder="1" applyAlignment="1">
      <alignment vertical="top" shrinkToFit="1"/>
    </xf>
    <xf numFmtId="1" fontId="63" fillId="6" borderId="142" xfId="8" applyNumberFormat="1" applyFont="1" applyFill="1" applyBorder="1" applyAlignment="1">
      <alignment vertical="top" shrinkToFit="1"/>
    </xf>
    <xf numFmtId="1" fontId="62" fillId="6" borderId="128" xfId="8" applyNumberFormat="1" applyFont="1" applyFill="1" applyBorder="1" applyAlignment="1">
      <alignment vertical="top" shrinkToFit="1"/>
    </xf>
    <xf numFmtId="1" fontId="62" fillId="6" borderId="142" xfId="8" applyNumberFormat="1" applyFont="1" applyFill="1" applyBorder="1" applyAlignment="1">
      <alignment vertical="top" shrinkToFit="1"/>
    </xf>
    <xf numFmtId="1" fontId="63" fillId="6" borderId="146" xfId="8" applyNumberFormat="1" applyFont="1" applyFill="1" applyBorder="1" applyAlignment="1">
      <alignment vertical="top" shrinkToFit="1"/>
    </xf>
    <xf numFmtId="1" fontId="63" fillId="6" borderId="130" xfId="8" applyNumberFormat="1" applyFont="1" applyFill="1" applyBorder="1" applyAlignment="1">
      <alignment vertical="top" shrinkToFit="1"/>
    </xf>
    <xf numFmtId="1" fontId="63" fillId="5" borderId="8" xfId="8" applyNumberFormat="1" applyFont="1" applyFill="1" applyBorder="1" applyAlignment="1">
      <alignment vertical="top" shrinkToFit="1"/>
    </xf>
    <xf numFmtId="164" fontId="8" fillId="2" borderId="8" xfId="0" applyNumberFormat="1" applyFont="1" applyFill="1" applyBorder="1" applyAlignment="1">
      <alignment horizontal="right" wrapText="1"/>
    </xf>
    <xf numFmtId="167" fontId="8" fillId="2" borderId="8" xfId="0" applyNumberFormat="1" applyFont="1" applyFill="1" applyBorder="1" applyAlignment="1">
      <alignment horizontal="right" wrapText="1"/>
    </xf>
    <xf numFmtId="0" fontId="3" fillId="5" borderId="131" xfId="4" applyFont="1" applyFill="1" applyBorder="1" applyAlignment="1" applyProtection="1">
      <alignment horizontal="center" vertical="center"/>
      <protection locked="0"/>
    </xf>
    <xf numFmtId="0" fontId="3" fillId="5" borderId="132" xfId="4" applyFont="1" applyFill="1" applyBorder="1" applyAlignment="1" applyProtection="1">
      <alignment horizontal="center" vertical="center"/>
      <protection locked="0"/>
    </xf>
    <xf numFmtId="0" fontId="3" fillId="5" borderId="133" xfId="4" applyFont="1" applyFill="1" applyBorder="1" applyAlignment="1" applyProtection="1">
      <alignment horizontal="center" vertical="center"/>
      <protection locked="0"/>
    </xf>
    <xf numFmtId="0" fontId="50" fillId="0" borderId="123" xfId="4" applyFont="1" applyFill="1" applyBorder="1" applyProtection="1">
      <protection locked="0"/>
    </xf>
    <xf numFmtId="0" fontId="50" fillId="0" borderId="134" xfId="4" applyFont="1" applyFill="1" applyBorder="1" applyAlignment="1" applyProtection="1">
      <alignment horizontal="left"/>
    </xf>
    <xf numFmtId="3" fontId="50" fillId="0" borderId="134" xfId="4" applyNumberFormat="1" applyFont="1" applyFill="1" applyBorder="1" applyAlignment="1" applyProtection="1">
      <alignment horizontal="right"/>
    </xf>
    <xf numFmtId="3" fontId="50" fillId="0" borderId="124" xfId="4" applyNumberFormat="1" applyFont="1" applyFill="1" applyBorder="1" applyAlignment="1" applyProtection="1">
      <alignment horizontal="right"/>
    </xf>
    <xf numFmtId="0" fontId="50" fillId="0" borderId="121" xfId="4" applyFont="1" applyFill="1" applyBorder="1" applyProtection="1">
      <protection locked="0"/>
    </xf>
    <xf numFmtId="3" fontId="8" fillId="0" borderId="9" xfId="0" applyNumberFormat="1" applyFont="1" applyBorder="1" applyAlignment="1"/>
    <xf numFmtId="3" fontId="8" fillId="0" borderId="9" xfId="0" applyNumberFormat="1" applyFont="1" applyFill="1" applyBorder="1"/>
    <xf numFmtId="3" fontId="13" fillId="0" borderId="12" xfId="0" applyNumberFormat="1" applyFont="1" applyFill="1" applyBorder="1"/>
    <xf numFmtId="0" fontId="13" fillId="5" borderId="8" xfId="0" applyFont="1" applyFill="1" applyBorder="1" applyAlignment="1">
      <alignment horizontal="center" wrapText="1"/>
    </xf>
    <xf numFmtId="0" fontId="13" fillId="5" borderId="9" xfId="0" applyFont="1" applyFill="1" applyBorder="1" applyAlignment="1">
      <alignment horizontal="center" wrapText="1"/>
    </xf>
    <xf numFmtId="0" fontId="12" fillId="5" borderId="8" xfId="0" applyFont="1" applyFill="1" applyBorder="1" applyAlignment="1">
      <alignment horizontal="center"/>
    </xf>
    <xf numFmtId="0" fontId="12" fillId="5" borderId="9" xfId="0" applyFont="1" applyFill="1" applyBorder="1" applyAlignment="1">
      <alignment horizontal="center"/>
    </xf>
    <xf numFmtId="0" fontId="12" fillId="5" borderId="13" xfId="0" applyFont="1" applyFill="1" applyBorder="1" applyAlignment="1">
      <alignment horizontal="center"/>
    </xf>
    <xf numFmtId="0" fontId="12" fillId="5" borderId="16" xfId="0" applyFont="1" applyFill="1" applyBorder="1" applyAlignment="1">
      <alignment horizontal="center"/>
    </xf>
    <xf numFmtId="0" fontId="12" fillId="5" borderId="17" xfId="0" applyFont="1" applyFill="1" applyBorder="1" applyAlignment="1">
      <alignment horizontal="center"/>
    </xf>
    <xf numFmtId="0" fontId="13" fillId="5" borderId="14" xfId="0" applyFont="1" applyFill="1" applyBorder="1" applyAlignment="1">
      <alignment horizontal="center" wrapText="1"/>
    </xf>
    <xf numFmtId="0" fontId="13" fillId="5" borderId="18" xfId="0" applyFont="1" applyFill="1" applyBorder="1" applyAlignment="1">
      <alignment horizontal="center" wrapText="1"/>
    </xf>
    <xf numFmtId="0" fontId="13" fillId="5" borderId="19" xfId="0" applyFont="1" applyFill="1" applyBorder="1" applyAlignment="1">
      <alignment horizontal="center" wrapText="1"/>
    </xf>
    <xf numFmtId="0" fontId="4"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6" xfId="0" applyFont="1" applyFill="1" applyBorder="1" applyAlignment="1">
      <alignment horizontal="center" vertical="center"/>
    </xf>
    <xf numFmtId="0" fontId="7" fillId="0" borderId="0" xfId="0" applyFont="1" applyAlignment="1">
      <alignment horizontal="center" vertical="center"/>
    </xf>
    <xf numFmtId="0" fontId="9" fillId="0" borderId="14" xfId="0" applyFont="1" applyBorder="1" applyAlignment="1">
      <alignment horizontal="center" wrapText="1"/>
    </xf>
    <xf numFmtId="0" fontId="3" fillId="0" borderId="15" xfId="0" applyFont="1" applyBorder="1"/>
    <xf numFmtId="0" fontId="9" fillId="0" borderId="14" xfId="0" applyFont="1" applyFill="1" applyBorder="1" applyAlignment="1">
      <alignment horizontal="center" wrapText="1"/>
    </xf>
    <xf numFmtId="0" fontId="9" fillId="0" borderId="15" xfId="0" applyFont="1" applyFill="1" applyBorder="1" applyAlignment="1">
      <alignment horizontal="center" wrapText="1"/>
    </xf>
    <xf numFmtId="0" fontId="14" fillId="3" borderId="4"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8" fillId="5" borderId="8" xfId="0" applyFont="1" applyFill="1" applyBorder="1" applyAlignment="1">
      <alignment horizontal="center" wrapText="1"/>
    </xf>
    <xf numFmtId="0" fontId="10" fillId="0" borderId="8" xfId="0" applyFont="1" applyBorder="1" applyAlignment="1">
      <alignment horizontal="center" wrapText="1"/>
    </xf>
    <xf numFmtId="0" fontId="10" fillId="0" borderId="29" xfId="0" applyFont="1" applyBorder="1" applyAlignment="1">
      <alignment horizontal="center" wrapText="1"/>
    </xf>
    <xf numFmtId="0" fontId="10" fillId="0" borderId="42" xfId="0" applyFont="1" applyBorder="1" applyAlignment="1">
      <alignment horizontal="center" wrapText="1"/>
    </xf>
    <xf numFmtId="0" fontId="10" fillId="4" borderId="23" xfId="0" applyFont="1" applyFill="1" applyBorder="1" applyAlignment="1">
      <alignment horizontal="center" wrapText="1"/>
    </xf>
    <xf numFmtId="0" fontId="10" fillId="4" borderId="43" xfId="0" applyFont="1" applyFill="1" applyBorder="1" applyAlignment="1">
      <alignment horizontal="center" wrapText="1"/>
    </xf>
    <xf numFmtId="0" fontId="8" fillId="0" borderId="0" xfId="0" applyFont="1" applyAlignment="1">
      <alignment horizontal="left" wrapText="1"/>
    </xf>
    <xf numFmtId="0" fontId="10" fillId="4" borderId="29" xfId="0" applyFont="1" applyFill="1" applyBorder="1" applyAlignment="1">
      <alignment horizontal="center" wrapText="1"/>
    </xf>
    <xf numFmtId="0" fontId="10" fillId="4" borderId="42" xfId="0" applyFont="1" applyFill="1" applyBorder="1" applyAlignment="1">
      <alignment horizontal="center" wrapText="1"/>
    </xf>
    <xf numFmtId="0" fontId="10" fillId="2" borderId="23" xfId="0" applyFont="1" applyFill="1" applyBorder="1" applyAlignment="1">
      <alignment horizontal="center" wrapText="1"/>
    </xf>
    <xf numFmtId="0" fontId="10" fillId="2" borderId="43" xfId="0" applyFont="1" applyFill="1" applyBorder="1" applyAlignment="1">
      <alignment horizontal="center" wrapText="1"/>
    </xf>
    <xf numFmtId="0" fontId="60" fillId="8" borderId="8" xfId="8" applyFont="1" applyFill="1" applyBorder="1" applyAlignment="1">
      <alignment horizontal="center" vertical="center" wrapText="1"/>
    </xf>
    <xf numFmtId="0" fontId="20" fillId="0" borderId="0" xfId="8" applyFont="1" applyFill="1" applyBorder="1" applyAlignment="1">
      <alignment horizontal="left" vertical="top" wrapText="1"/>
    </xf>
    <xf numFmtId="0" fontId="56" fillId="14" borderId="55" xfId="8" applyFont="1" applyFill="1" applyBorder="1" applyAlignment="1">
      <alignment horizontal="left" vertical="top" wrapText="1" indent="1"/>
    </xf>
    <xf numFmtId="0" fontId="57" fillId="14" borderId="56" xfId="8" applyFont="1" applyFill="1" applyBorder="1" applyAlignment="1">
      <alignment horizontal="left" vertical="top" wrapText="1" indent="1"/>
    </xf>
    <xf numFmtId="0" fontId="57" fillId="14" borderId="57" xfId="8" applyFont="1" applyFill="1" applyBorder="1" applyAlignment="1">
      <alignment horizontal="left" vertical="top" wrapText="1" indent="1"/>
    </xf>
    <xf numFmtId="0" fontId="58" fillId="8" borderId="8" xfId="8" applyFont="1" applyFill="1" applyBorder="1" applyAlignment="1">
      <alignment horizontal="center" vertical="center" wrapText="1"/>
    </xf>
    <xf numFmtId="0" fontId="8" fillId="0" borderId="0" xfId="0" applyFont="1" applyAlignment="1">
      <alignment horizontal="left"/>
    </xf>
    <xf numFmtId="0" fontId="14"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9" fillId="0" borderId="14" xfId="0" applyFont="1" applyBorder="1" applyAlignment="1">
      <alignment horizontal="center" vertical="center" wrapText="1"/>
    </xf>
    <xf numFmtId="0" fontId="3" fillId="0" borderId="15" xfId="0" applyFont="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left" wrapText="1"/>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10" fillId="0" borderId="7" xfId="0" applyFont="1" applyBorder="1" applyAlignment="1">
      <alignment horizontal="left" vertical="center" wrapText="1"/>
    </xf>
    <xf numFmtId="0" fontId="10" fillId="4" borderId="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8" fillId="0" borderId="0" xfId="0" applyFont="1" applyAlignment="1">
      <alignment horizontal="left" vertical="top" wrapText="1"/>
    </xf>
    <xf numFmtId="0" fontId="3" fillId="0" borderId="0" xfId="4" applyFont="1" applyAlignment="1" applyProtection="1">
      <alignment vertical="center" wrapText="1"/>
    </xf>
    <xf numFmtId="0" fontId="3" fillId="0" borderId="0" xfId="4" applyFont="1" applyProtection="1">
      <protection locked="0"/>
    </xf>
    <xf numFmtId="0" fontId="35" fillId="10" borderId="52" xfId="4" applyFont="1" applyFill="1" applyBorder="1" applyAlignment="1" applyProtection="1">
      <alignment horizontal="left" vertical="center"/>
    </xf>
    <xf numFmtId="0" fontId="35" fillId="10" borderId="69" xfId="4" applyFont="1" applyFill="1" applyBorder="1" applyAlignment="1" applyProtection="1">
      <alignment horizontal="left" vertical="center"/>
    </xf>
    <xf numFmtId="0" fontId="35" fillId="10" borderId="99" xfId="4" applyFont="1" applyFill="1" applyBorder="1" applyAlignment="1" applyProtection="1">
      <alignment horizontal="left" vertical="center"/>
    </xf>
    <xf numFmtId="0" fontId="8" fillId="0" borderId="0" xfId="0" applyFont="1" applyFill="1" applyAlignment="1">
      <alignment horizontal="left" vertical="top" wrapText="1"/>
    </xf>
    <xf numFmtId="3" fontId="11" fillId="5" borderId="8" xfId="0" applyNumberFormat="1" applyFont="1" applyFill="1" applyBorder="1" applyAlignment="1">
      <alignment horizontal="center"/>
    </xf>
    <xf numFmtId="3" fontId="11" fillId="5" borderId="9" xfId="0" applyNumberFormat="1" applyFont="1" applyFill="1" applyBorder="1" applyAlignment="1">
      <alignment horizontal="center"/>
    </xf>
    <xf numFmtId="0" fontId="4"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5" borderId="42" xfId="0" applyFont="1" applyFill="1" applyBorder="1" applyAlignment="1">
      <alignment horizontal="center"/>
    </xf>
    <xf numFmtId="0" fontId="11" fillId="5" borderId="43" xfId="0" applyFont="1" applyFill="1" applyBorder="1" applyAlignment="1">
      <alignment horizontal="center"/>
    </xf>
    <xf numFmtId="3" fontId="12" fillId="5" borderId="8" xfId="0" applyNumberFormat="1" applyFont="1" applyFill="1" applyBorder="1" applyAlignment="1">
      <alignment horizontal="left"/>
    </xf>
    <xf numFmtId="3" fontId="12" fillId="5" borderId="9" xfId="0" applyNumberFormat="1" applyFont="1" applyFill="1" applyBorder="1" applyAlignment="1">
      <alignment horizontal="left"/>
    </xf>
    <xf numFmtId="3" fontId="12" fillId="5" borderId="8" xfId="0" applyNumberFormat="1" applyFont="1" applyFill="1" applyBorder="1" applyAlignment="1">
      <alignment horizontal="center"/>
    </xf>
    <xf numFmtId="3" fontId="12" fillId="5" borderId="9" xfId="0" applyNumberFormat="1" applyFont="1" applyFill="1" applyBorder="1" applyAlignment="1">
      <alignment horizontal="center"/>
    </xf>
    <xf numFmtId="0" fontId="9"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xf>
    <xf numFmtId="0" fontId="14"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 xfId="0" applyFont="1" applyFill="1" applyBorder="1" applyAlignment="1">
      <alignment horizontal="center" vertical="center"/>
    </xf>
    <xf numFmtId="0" fontId="10" fillId="0" borderId="32" xfId="0" applyFont="1" applyBorder="1" applyAlignment="1">
      <alignment horizontal="left" vertical="center" wrapText="1"/>
    </xf>
    <xf numFmtId="0" fontId="10" fillId="0" borderId="38" xfId="0" applyFont="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10" fillId="0" borderId="37"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9" fillId="0" borderId="15" xfId="0" applyFont="1" applyBorder="1" applyAlignment="1">
      <alignment horizontal="center" wrapText="1"/>
    </xf>
    <xf numFmtId="0" fontId="8" fillId="0" borderId="0" xfId="0" applyFont="1" applyAlignment="1">
      <alignment horizontal="left" vertical="top"/>
    </xf>
    <xf numFmtId="0" fontId="9" fillId="0" borderId="8" xfId="0" applyFont="1" applyBorder="1" applyAlignment="1">
      <alignment horizontal="center" wrapText="1"/>
    </xf>
    <xf numFmtId="0" fontId="14" fillId="3" borderId="44"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46" xfId="0" applyFont="1" applyFill="1" applyBorder="1" applyAlignment="1">
      <alignment horizontal="center" vertical="center"/>
    </xf>
    <xf numFmtId="0" fontId="10" fillId="0" borderId="44" xfId="0" applyFont="1" applyBorder="1" applyAlignment="1">
      <alignment horizontal="left" vertical="center" wrapText="1"/>
    </xf>
    <xf numFmtId="0" fontId="9" fillId="0" borderId="13" xfId="0" applyFont="1" applyBorder="1" applyAlignment="1">
      <alignment horizontal="center" wrapText="1"/>
    </xf>
    <xf numFmtId="0" fontId="9" fillId="0" borderId="16" xfId="0" applyFont="1" applyBorder="1" applyAlignment="1">
      <alignment horizontal="center" wrapText="1"/>
    </xf>
    <xf numFmtId="0" fontId="9" fillId="0" borderId="33" xfId="0" applyFont="1" applyBorder="1" applyAlignment="1">
      <alignment horizontal="center" wrapText="1"/>
    </xf>
    <xf numFmtId="0" fontId="10" fillId="0" borderId="47" xfId="0" applyFont="1" applyBorder="1" applyAlignment="1">
      <alignment horizontal="center" wrapText="1"/>
    </xf>
    <xf numFmtId="0" fontId="10" fillId="0" borderId="48" xfId="0" applyFont="1" applyBorder="1" applyAlignment="1">
      <alignment horizontal="center" wrapText="1"/>
    </xf>
    <xf numFmtId="0" fontId="10" fillId="0" borderId="34" xfId="0" applyFont="1" applyBorder="1" applyAlignment="1">
      <alignment horizontal="center" wrapText="1"/>
    </xf>
    <xf numFmtId="0" fontId="10" fillId="0" borderId="36" xfId="0" applyFont="1" applyBorder="1" applyAlignment="1">
      <alignment horizontal="center" wrapText="1"/>
    </xf>
    <xf numFmtId="0" fontId="10" fillId="4" borderId="5" xfId="0" applyFont="1" applyFill="1" applyBorder="1" applyAlignment="1">
      <alignment horizontal="center" wrapText="1"/>
    </xf>
    <xf numFmtId="0" fontId="10" fillId="4" borderId="8" xfId="0" applyFont="1" applyFill="1" applyBorder="1" applyAlignment="1">
      <alignment horizontal="center" wrapText="1"/>
    </xf>
    <xf numFmtId="0" fontId="10" fillId="4" borderId="11" xfId="0" applyFont="1" applyFill="1" applyBorder="1" applyAlignment="1">
      <alignment horizontal="center" wrapText="1"/>
    </xf>
    <xf numFmtId="0" fontId="10" fillId="4" borderId="6" xfId="0" applyFont="1" applyFill="1" applyBorder="1" applyAlignment="1">
      <alignment horizontal="center" wrapText="1"/>
    </xf>
    <xf numFmtId="0" fontId="10" fillId="4" borderId="9" xfId="0" applyFont="1" applyFill="1" applyBorder="1" applyAlignment="1">
      <alignment horizontal="center" wrapText="1"/>
    </xf>
    <xf numFmtId="0" fontId="10" fillId="4" borderId="12" xfId="0" applyFont="1" applyFill="1" applyBorder="1" applyAlignment="1">
      <alignment horizontal="center" wrapText="1"/>
    </xf>
    <xf numFmtId="0" fontId="10" fillId="5" borderId="14" xfId="0" applyFont="1" applyFill="1" applyBorder="1" applyAlignment="1">
      <alignment horizontal="center" wrapText="1"/>
    </xf>
    <xf numFmtId="0" fontId="10" fillId="5" borderId="18" xfId="0" applyFont="1" applyFill="1" applyBorder="1" applyAlignment="1">
      <alignment horizontal="center" wrapText="1"/>
    </xf>
    <xf numFmtId="0" fontId="10" fillId="5" borderId="19" xfId="0" applyFont="1" applyFill="1" applyBorder="1" applyAlignment="1">
      <alignment horizontal="center" wrapText="1"/>
    </xf>
    <xf numFmtId="0" fontId="10" fillId="0" borderId="8" xfId="0" applyFont="1" applyFill="1" applyBorder="1" applyAlignment="1">
      <alignment horizontal="center" wrapText="1"/>
    </xf>
    <xf numFmtId="0" fontId="10" fillId="0" borderId="23" xfId="0" applyFont="1" applyFill="1" applyBorder="1" applyAlignment="1">
      <alignment horizontal="center" wrapText="1"/>
    </xf>
    <xf numFmtId="0" fontId="10" fillId="0" borderId="43" xfId="0" applyFont="1" applyFill="1" applyBorder="1" applyAlignment="1">
      <alignment horizontal="center" wrapText="1"/>
    </xf>
    <xf numFmtId="0" fontId="10" fillId="5" borderId="8" xfId="0" applyFont="1" applyFill="1" applyBorder="1" applyAlignment="1">
      <alignment horizontal="center" wrapText="1"/>
    </xf>
    <xf numFmtId="0" fontId="10" fillId="2" borderId="8" xfId="0" applyFont="1" applyFill="1" applyBorder="1" applyAlignment="1">
      <alignment horizont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0" fillId="0" borderId="14" xfId="0" applyFont="1" applyBorder="1" applyAlignment="1">
      <alignment horizontal="center" wrapText="1"/>
    </xf>
    <xf numFmtId="0" fontId="10" fillId="0" borderId="18" xfId="0" applyFont="1" applyBorder="1" applyAlignment="1">
      <alignment horizontal="center" wrapText="1"/>
    </xf>
    <xf numFmtId="0" fontId="10" fillId="0" borderId="15" xfId="0" applyFont="1" applyBorder="1" applyAlignment="1">
      <alignment horizontal="center" wrapText="1"/>
    </xf>
    <xf numFmtId="0" fontId="9" fillId="0" borderId="32" xfId="0" applyFont="1" applyBorder="1" applyAlignment="1">
      <alignment horizontal="center" wrapText="1"/>
    </xf>
    <xf numFmtId="0" fontId="9" fillId="0" borderId="38" xfId="0" applyFont="1" applyBorder="1" applyAlignment="1">
      <alignment horizontal="center" wrapText="1"/>
    </xf>
    <xf numFmtId="0" fontId="9" fillId="0" borderId="37" xfId="0" applyFont="1" applyBorder="1" applyAlignment="1">
      <alignment horizontal="center" wrapText="1"/>
    </xf>
    <xf numFmtId="0" fontId="9" fillId="0" borderId="39" xfId="0" applyFont="1" applyBorder="1" applyAlignment="1">
      <alignment horizontal="center" wrapText="1"/>
    </xf>
    <xf numFmtId="0" fontId="9" fillId="0" borderId="37" xfId="0" applyFont="1" applyFill="1" applyBorder="1" applyAlignment="1">
      <alignment horizontal="center" wrapText="1"/>
    </xf>
    <xf numFmtId="0" fontId="9" fillId="0" borderId="39" xfId="0" applyFont="1" applyFill="1" applyBorder="1" applyAlignment="1">
      <alignment horizontal="center" wrapText="1"/>
    </xf>
    <xf numFmtId="0" fontId="9" fillId="0" borderId="20" xfId="0" applyFont="1" applyFill="1" applyBorder="1" applyAlignment="1">
      <alignment horizontal="center" wrapText="1"/>
    </xf>
    <xf numFmtId="0" fontId="9" fillId="0" borderId="40" xfId="0" applyFont="1" applyFill="1" applyBorder="1" applyAlignment="1">
      <alignment horizontal="center" wrapText="1"/>
    </xf>
    <xf numFmtId="0" fontId="9" fillId="0" borderId="0" xfId="0" applyFont="1" applyAlignment="1">
      <alignment horizontal="left" wrapText="1"/>
    </xf>
    <xf numFmtId="0" fontId="13" fillId="0" borderId="0" xfId="0" applyFont="1" applyFill="1" applyAlignment="1">
      <alignment horizontal="left" wrapText="1"/>
    </xf>
    <xf numFmtId="0" fontId="10" fillId="0" borderId="22" xfId="0" applyFont="1" applyBorder="1" applyAlignment="1">
      <alignment horizontal="center" vertical="center" wrapText="1"/>
    </xf>
    <xf numFmtId="0" fontId="10" fillId="0" borderId="38" xfId="0" applyFont="1" applyBorder="1" applyAlignment="1">
      <alignment horizontal="center" vertical="center" wrapText="1"/>
    </xf>
    <xf numFmtId="165" fontId="10" fillId="0" borderId="8" xfId="0" applyNumberFormat="1" applyFont="1" applyBorder="1" applyAlignment="1">
      <alignment horizontal="center" vertical="center" wrapText="1"/>
    </xf>
    <xf numFmtId="165" fontId="9" fillId="0" borderId="14" xfId="0" applyNumberFormat="1" applyFont="1" applyBorder="1" applyAlignment="1">
      <alignment horizontal="center" vertical="center" wrapText="1"/>
    </xf>
    <xf numFmtId="165" fontId="9" fillId="0" borderId="1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0" fontId="13" fillId="0" borderId="0" xfId="0" applyFont="1" applyFill="1" applyAlignment="1">
      <alignment horizontal="left"/>
    </xf>
    <xf numFmtId="0" fontId="14"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wrapText="1"/>
    </xf>
    <xf numFmtId="0" fontId="10" fillId="0" borderId="32" xfId="0" applyFont="1" applyBorder="1" applyAlignment="1">
      <alignment horizontal="center" wrapText="1"/>
    </xf>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3" fillId="0" borderId="0" xfId="0" applyFont="1" applyFill="1" applyAlignment="1">
      <alignment horizontal="left" vertical="center" wrapText="1"/>
    </xf>
    <xf numFmtId="0" fontId="4" fillId="3" borderId="4"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9" fillId="0" borderId="87" xfId="0" applyFont="1" applyFill="1" applyBorder="1" applyAlignment="1">
      <alignment horizontal="center" wrapText="1"/>
    </xf>
    <xf numFmtId="0" fontId="9" fillId="0" borderId="23" xfId="0" applyFont="1" applyFill="1" applyBorder="1" applyAlignment="1">
      <alignment horizontal="center" wrapText="1"/>
    </xf>
    <xf numFmtId="0" fontId="9" fillId="0" borderId="43" xfId="0" applyFont="1" applyFill="1" applyBorder="1" applyAlignment="1">
      <alignment horizontal="center" wrapText="1"/>
    </xf>
    <xf numFmtId="0" fontId="9" fillId="0" borderId="22" xfId="0" applyFont="1" applyFill="1" applyBorder="1" applyAlignment="1">
      <alignment horizontal="center" wrapText="1"/>
    </xf>
    <xf numFmtId="0" fontId="9" fillId="0" borderId="24" xfId="0" applyFont="1" applyFill="1" applyBorder="1" applyAlignment="1">
      <alignment horizontal="center" wrapText="1"/>
    </xf>
    <xf numFmtId="0" fontId="12" fillId="0" borderId="88" xfId="0" applyFont="1" applyFill="1" applyBorder="1" applyAlignment="1">
      <alignment horizontal="center" wrapText="1"/>
    </xf>
    <xf numFmtId="0" fontId="12" fillId="0" borderId="90" xfId="0" applyFont="1" applyFill="1" applyBorder="1" applyAlignment="1">
      <alignment horizontal="center" wrapText="1"/>
    </xf>
    <xf numFmtId="0" fontId="8" fillId="0" borderId="0" xfId="0" applyFont="1" applyFill="1" applyAlignment="1">
      <alignment horizontal="left" wrapText="1"/>
    </xf>
    <xf numFmtId="0" fontId="5" fillId="3" borderId="2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1" fillId="5" borderId="8"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2" fillId="10" borderId="14" xfId="0" applyFont="1" applyFill="1" applyBorder="1" applyAlignment="1">
      <alignment horizontal="left" vertical="center"/>
    </xf>
    <xf numFmtId="0" fontId="2" fillId="10" borderId="18" xfId="0" applyFont="1" applyFill="1" applyBorder="1" applyAlignment="1">
      <alignment horizontal="left" vertical="center"/>
    </xf>
    <xf numFmtId="0" fontId="2" fillId="10" borderId="15" xfId="0" applyFont="1" applyFill="1" applyBorder="1" applyAlignment="1">
      <alignment horizontal="left" vertical="center"/>
    </xf>
    <xf numFmtId="0" fontId="2" fillId="4" borderId="1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0" fillId="5" borderId="68" xfId="0" applyFill="1" applyBorder="1" applyAlignment="1">
      <alignment horizontal="center" vertical="center"/>
    </xf>
    <xf numFmtId="0" fontId="0" fillId="5" borderId="70" xfId="0" applyFill="1" applyBorder="1" applyAlignment="1">
      <alignment horizontal="center" vertical="center"/>
    </xf>
    <xf numFmtId="0" fontId="0" fillId="5" borderId="8" xfId="0" applyFill="1" applyBorder="1" applyAlignment="1">
      <alignment horizontal="center" vertical="center"/>
    </xf>
    <xf numFmtId="0" fontId="0" fillId="5" borderId="18" xfId="0" applyFill="1" applyBorder="1" applyAlignment="1">
      <alignment horizontal="center" vertical="center"/>
    </xf>
    <xf numFmtId="0" fontId="0" fillId="5" borderId="15" xfId="0" applyFill="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center" wrapText="1"/>
    </xf>
    <xf numFmtId="0" fontId="0" fillId="5" borderId="14" xfId="0" applyFill="1" applyBorder="1" applyAlignment="1">
      <alignment horizontal="center" vertical="center"/>
    </xf>
    <xf numFmtId="0" fontId="44" fillId="0" borderId="0" xfId="0" applyFont="1" applyBorder="1" applyAlignment="1">
      <alignment horizontal="left" vertical="center" wrapText="1"/>
    </xf>
    <xf numFmtId="0" fontId="44" fillId="0" borderId="0" xfId="0" applyFont="1" applyAlignment="1">
      <alignment horizontal="lef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0" borderId="8" xfId="5" applyFont="1" applyBorder="1" applyAlignment="1">
      <alignment horizontal="center" wrapText="1"/>
    </xf>
    <xf numFmtId="0" fontId="10" fillId="0" borderId="9" xfId="5" applyFont="1" applyBorder="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24" xfId="0" applyFont="1" applyBorder="1" applyAlignment="1">
      <alignment horizontal="left" vertical="center" wrapText="1"/>
    </xf>
    <xf numFmtId="0" fontId="10" fillId="0" borderId="37" xfId="5" applyFont="1" applyBorder="1" applyAlignment="1">
      <alignment horizontal="center" vertical="center" wrapText="1"/>
    </xf>
    <xf numFmtId="0" fontId="10" fillId="0" borderId="42" xfId="5"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0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0" borderId="14" xfId="5" applyFont="1" applyBorder="1" applyAlignment="1">
      <alignment horizontal="center" wrapText="1"/>
    </xf>
    <xf numFmtId="0" fontId="10" fillId="0" borderId="18" xfId="5" applyFont="1" applyBorder="1" applyAlignment="1">
      <alignment horizontal="center" wrapText="1"/>
    </xf>
    <xf numFmtId="0" fontId="10" fillId="0" borderId="19" xfId="5" applyFont="1" applyBorder="1" applyAlignment="1">
      <alignment horizontal="center" wrapText="1"/>
    </xf>
    <xf numFmtId="0" fontId="8" fillId="0" borderId="8" xfId="0" applyFont="1" applyBorder="1" applyAlignment="1">
      <alignment horizontal="left" wrapText="1"/>
    </xf>
    <xf numFmtId="0" fontId="10" fillId="4" borderId="8" xfId="0" applyFont="1" applyFill="1" applyBorder="1" applyAlignment="1">
      <alignment horizontal="center"/>
    </xf>
    <xf numFmtId="5" fontId="10" fillId="4" borderId="8" xfId="1" applyNumberFormat="1" applyFont="1" applyFill="1" applyBorder="1" applyAlignment="1">
      <alignment horizontal="center"/>
    </xf>
    <xf numFmtId="0" fontId="9" fillId="7" borderId="55" xfId="3" applyFont="1" applyFill="1" applyBorder="1" applyAlignment="1">
      <alignment horizontal="left" vertical="center" wrapText="1"/>
    </xf>
    <xf numFmtId="0" fontId="9" fillId="7" borderId="56" xfId="3" applyFont="1" applyFill="1" applyBorder="1" applyAlignment="1">
      <alignment horizontal="left" vertical="center" wrapText="1"/>
    </xf>
    <xf numFmtId="0" fontId="9" fillId="7" borderId="57" xfId="3" applyFont="1" applyFill="1" applyBorder="1" applyAlignment="1">
      <alignment horizontal="left" vertical="center" wrapText="1"/>
    </xf>
    <xf numFmtId="0" fontId="31" fillId="7" borderId="55" xfId="3" applyFont="1" applyFill="1" applyBorder="1" applyAlignment="1">
      <alignment horizontal="left" vertical="center" wrapText="1"/>
    </xf>
    <xf numFmtId="0" fontId="31" fillId="7" borderId="56" xfId="3" applyFont="1" applyFill="1" applyBorder="1" applyAlignment="1">
      <alignment horizontal="left" vertical="center" wrapText="1"/>
    </xf>
    <xf numFmtId="0" fontId="31" fillId="7" borderId="57" xfId="3" applyFont="1" applyFill="1" applyBorder="1" applyAlignment="1">
      <alignment horizontal="left" vertical="center" wrapText="1"/>
    </xf>
    <xf numFmtId="0" fontId="37" fillId="6" borderId="76" xfId="3" applyFont="1" applyFill="1" applyBorder="1" applyAlignment="1">
      <alignment horizontal="left" vertical="top"/>
    </xf>
    <xf numFmtId="0" fontId="37" fillId="6" borderId="77" xfId="3" applyFont="1" applyFill="1" applyBorder="1" applyAlignment="1">
      <alignment horizontal="left" vertical="top"/>
    </xf>
    <xf numFmtId="0" fontId="37" fillId="6" borderId="78" xfId="3" applyFont="1" applyFill="1" applyBorder="1" applyAlignment="1">
      <alignment horizontal="left" vertical="top"/>
    </xf>
    <xf numFmtId="0" fontId="35" fillId="10" borderId="68" xfId="3" applyFont="1" applyFill="1" applyBorder="1" applyAlignment="1">
      <alignment horizontal="left" vertical="center" wrapText="1"/>
    </xf>
    <xf numFmtId="0" fontId="35" fillId="10" borderId="69" xfId="3" applyFont="1" applyFill="1" applyBorder="1" applyAlignment="1">
      <alignment horizontal="left" vertical="center" wrapText="1"/>
    </xf>
    <xf numFmtId="0" fontId="35" fillId="10" borderId="70" xfId="3" applyFont="1" applyFill="1" applyBorder="1" applyAlignment="1">
      <alignment horizontal="left" vertical="center" wrapText="1"/>
    </xf>
    <xf numFmtId="0" fontId="37" fillId="6" borderId="73" xfId="3" applyFont="1" applyFill="1" applyBorder="1" applyAlignment="1">
      <alignment horizontal="left" vertical="top"/>
    </xf>
    <xf numFmtId="0" fontId="37" fillId="6" borderId="74" xfId="3" applyFont="1" applyFill="1" applyBorder="1" applyAlignment="1">
      <alignment horizontal="left" vertical="top"/>
    </xf>
    <xf numFmtId="0" fontId="37" fillId="6" borderId="75" xfId="3" applyFont="1" applyFill="1" applyBorder="1" applyAlignment="1">
      <alignment horizontal="left" vertical="top"/>
    </xf>
    <xf numFmtId="0" fontId="9" fillId="8" borderId="8" xfId="0" applyFont="1" applyFill="1" applyBorder="1" applyAlignment="1">
      <alignment horizontal="left" vertical="center" wrapText="1"/>
    </xf>
    <xf numFmtId="0" fontId="10" fillId="5" borderId="8" xfId="0" applyFont="1" applyFill="1" applyBorder="1" applyAlignment="1">
      <alignment horizontal="left"/>
    </xf>
    <xf numFmtId="0" fontId="4" fillId="3" borderId="21" xfId="0" applyFont="1" applyFill="1" applyBorder="1" applyAlignment="1">
      <alignment horizontal="center" vertical="center" wrapText="1"/>
    </xf>
    <xf numFmtId="0" fontId="35" fillId="7" borderId="135" xfId="6" applyFont="1" applyFill="1" applyBorder="1" applyAlignment="1">
      <alignment horizontal="center" vertical="center" wrapText="1"/>
    </xf>
    <xf numFmtId="0" fontId="35" fillId="7" borderId="0" xfId="6" applyFont="1" applyFill="1" applyBorder="1" applyAlignment="1">
      <alignment horizontal="center" vertical="center" wrapText="1"/>
    </xf>
    <xf numFmtId="0" fontId="35" fillId="7" borderId="34" xfId="6" applyFont="1" applyFill="1" applyBorder="1" applyAlignment="1">
      <alignment horizontal="center" vertical="center" wrapText="1"/>
    </xf>
    <xf numFmtId="0" fontId="35" fillId="7" borderId="35" xfId="6"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4" fillId="0" borderId="5" xfId="7" applyFill="1" applyBorder="1" applyAlignment="1">
      <alignment vertical="center" wrapText="1"/>
    </xf>
    <xf numFmtId="0" fontId="54" fillId="0" borderId="8" xfId="7" applyFill="1" applyBorder="1" applyAlignment="1">
      <alignment vertical="center" wrapText="1"/>
    </xf>
    <xf numFmtId="0" fontId="54" fillId="0" borderId="0" xfId="7" applyFill="1"/>
    <xf numFmtId="0" fontId="54" fillId="0" borderId="11" xfId="7" applyFill="1" applyBorder="1" applyAlignment="1">
      <alignment vertical="center" wrapText="1"/>
    </xf>
    <xf numFmtId="0" fontId="3" fillId="0" borderId="4" xfId="0" applyNumberFormat="1" applyFont="1" applyFill="1" applyBorder="1" applyAlignment="1">
      <alignment horizontal="center" vertical="center"/>
    </xf>
    <xf numFmtId="0" fontId="0" fillId="0" borderId="7"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0" xfId="0" applyAlignment="1">
      <alignment horizontal="center"/>
    </xf>
  </cellXfs>
  <cellStyles count="9">
    <cellStyle name="Hypertextový odkaz" xfId="7" builtinId="8"/>
    <cellStyle name="Měna" xfId="1" builtinId="4"/>
    <cellStyle name="Normální" xfId="0" builtinId="0"/>
    <cellStyle name="Normální 2" xfId="4"/>
    <cellStyle name="Normální 2 2" xfId="5"/>
    <cellStyle name="Normální 2 3" xfId="6"/>
    <cellStyle name="Normální 3" xfId="3"/>
    <cellStyle name="Normální 4" xfId="8"/>
    <cellStyle name="normální_List1" xfId="2"/>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100" b="1"/>
              <a:t>2.a  Vývoj počtu kurzů a počtu návštěv na centrální instalaci Moodle</a:t>
            </a:r>
          </a:p>
        </c:rich>
      </c:tx>
      <c:layout>
        <c:manualLayout>
          <c:xMode val="edge"/>
          <c:yMode val="edge"/>
          <c:x val="0.10493679300729226"/>
          <c:y val="5.95744787311292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0.10842670280968977"/>
          <c:y val="0.1759292406883779"/>
          <c:w val="0.85026182178047416"/>
          <c:h val="0.65109475025386265"/>
        </c:manualLayout>
      </c:layout>
      <c:scatterChart>
        <c:scatterStyle val="lineMarker"/>
        <c:varyColors val="0"/>
        <c:ser>
          <c:idx val="0"/>
          <c:order val="0"/>
          <c:tx>
            <c:strRef>
              <c:f>'2.a'!$B$2</c:f>
              <c:strCache>
                <c:ptCount val="1"/>
                <c:pt idx="0">
                  <c:v>Počet kurzů</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5021458804437757E-2"/>
                  <c:y val="-3.3789226764733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EC-4DD5-A534-D687AEA31A77}"/>
                </c:ext>
              </c:extLst>
            </c:dLbl>
            <c:dLbl>
              <c:idx val="1"/>
              <c:layout>
                <c:manualLayout>
                  <c:x val="-1.00143058696252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EC-4DD5-A534-D687AEA31A77}"/>
                </c:ext>
              </c:extLst>
            </c:dLbl>
            <c:dLbl>
              <c:idx val="2"/>
              <c:layout>
                <c:manualLayout>
                  <c:x val="-1.251788233703151E-2"/>
                  <c:y val="1.5017434117659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9EC-4DD5-A534-D687AEA31A77}"/>
                </c:ext>
              </c:extLst>
            </c:dLbl>
            <c:dLbl>
              <c:idx val="3"/>
              <c:layout>
                <c:manualLayout>
                  <c:x val="-2.0028611739250298E-2"/>
                  <c:y val="3.0034868235318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EC-4DD5-A534-D687AEA31A77}"/>
                </c:ext>
              </c:extLst>
            </c:dLbl>
            <c:dLbl>
              <c:idx val="4"/>
              <c:layout>
                <c:manualLayout>
                  <c:x val="-1.7525035271844049E-2"/>
                  <c:y val="2.6280509705903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EC-4DD5-A534-D687AEA31A77}"/>
                </c:ext>
              </c:extLst>
            </c:dLbl>
            <c:dLbl>
              <c:idx val="5"/>
              <c:layout>
                <c:manualLayout>
                  <c:x val="-1.5021458804437849E-2"/>
                  <c:y val="2.25261511764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EC-4DD5-A534-D687AEA31A77}"/>
                </c:ext>
              </c:extLst>
            </c:dLbl>
            <c:dLbl>
              <c:idx val="6"/>
              <c:layout>
                <c:manualLayout>
                  <c:x val="-1.2517882337031465E-2"/>
                  <c:y val="2.25261511764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EC-4DD5-A534-D687AEA31A77}"/>
                </c:ext>
              </c:extLst>
            </c:dLbl>
            <c:dLbl>
              <c:idx val="7"/>
              <c:layout>
                <c:manualLayout>
                  <c:x val="-1.5021458804437757E-2"/>
                  <c:y val="2.6280509705903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EC-4DD5-A534-D687AEA31A77}"/>
                </c:ext>
              </c:extLst>
            </c:dLbl>
            <c:dLbl>
              <c:idx val="8"/>
              <c:layout>
                <c:manualLayout>
                  <c:x val="-7.2603717554782496E-2"/>
                  <c:y val="-2.628050970590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EC-4DD5-A534-D687AEA31A77}"/>
                </c:ext>
              </c:extLst>
            </c:dLbl>
            <c:dLbl>
              <c:idx val="9"/>
              <c:layout>
                <c:manualLayout>
                  <c:x val="-4.0073310011469673E-2"/>
                  <c:y val="-3.94207645588554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1"/>
                      </a:solidFill>
                      <a:latin typeface="+mn-lt"/>
                      <a:ea typeface="+mn-ea"/>
                      <a:cs typeface="+mn-cs"/>
                    </a:defRPr>
                  </a:pPr>
                  <a:endParaRPr lang="cs-CZ"/>
                </a:p>
              </c:txPr>
              <c:showLegendKey val="0"/>
              <c:showVal val="1"/>
              <c:showCatName val="0"/>
              <c:showSerName val="0"/>
              <c:showPercent val="0"/>
              <c:showBubbleSize val="0"/>
              <c:extLst>
                <c:ext xmlns:c15="http://schemas.microsoft.com/office/drawing/2012/chart" uri="{CE6537A1-D6FC-4f65-9D91-7224C49458BB}">
                  <c15:layout>
                    <c:manualLayout>
                      <c:w val="6.5781373115097685E-2"/>
                      <c:h val="5.6259210372671814E-2"/>
                    </c:manualLayout>
                  </c15:layout>
                </c:ext>
                <c:ext xmlns:c16="http://schemas.microsoft.com/office/drawing/2014/chart" uri="{C3380CC4-5D6E-409C-BE32-E72D297353CC}">
                  <c16:uniqueId val="{00000003-39EC-4DD5-A534-D687AEA31A7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'2.a'!$A$3:$A$12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'2.a'!$B$3:$B$12</c:f>
              <c:numCache>
                <c:formatCode>#,##0</c:formatCode>
                <c:ptCount val="10"/>
                <c:pt idx="0">
                  <c:v>980</c:v>
                </c:pt>
                <c:pt idx="1">
                  <c:v>1490</c:v>
                </c:pt>
                <c:pt idx="2">
                  <c:v>4300</c:v>
                </c:pt>
                <c:pt idx="3">
                  <c:v>5100</c:v>
                </c:pt>
                <c:pt idx="4">
                  <c:v>5600</c:v>
                </c:pt>
                <c:pt idx="5">
                  <c:v>6000</c:v>
                </c:pt>
                <c:pt idx="6">
                  <c:v>6500</c:v>
                </c:pt>
                <c:pt idx="7">
                  <c:v>7000</c:v>
                </c:pt>
                <c:pt idx="8">
                  <c:v>8546</c:v>
                </c:pt>
                <c:pt idx="9">
                  <c:v>8311</c:v>
                </c:pt>
              </c:numCache>
            </c:numRef>
          </c:yVal>
          <c:smooth val="0"/>
          <c:extLst>
            <c:ext xmlns:c16="http://schemas.microsoft.com/office/drawing/2014/chart" uri="{C3380CC4-5D6E-409C-BE32-E72D297353CC}">
              <c16:uniqueId val="{00000000-39EC-4DD5-A534-D687AEA31A77}"/>
            </c:ext>
          </c:extLst>
        </c:ser>
        <c:ser>
          <c:idx val="1"/>
          <c:order val="1"/>
          <c:tx>
            <c:strRef>
              <c:f>'2.a'!$C$2</c:f>
              <c:strCache>
                <c:ptCount val="1"/>
                <c:pt idx="0">
                  <c:v>Počet návštěv (v tis.)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1.0014305869625172E-2"/>
                  <c:y val="-1.8771792647074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9EC-4DD5-A534-D687AEA31A77}"/>
                </c:ext>
              </c:extLst>
            </c:dLbl>
            <c:dLbl>
              <c:idx val="1"/>
              <c:layout>
                <c:manualLayout>
                  <c:x val="-2.2532188206656679E-2"/>
                  <c:y val="-2.2526151176488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9EC-4DD5-A534-D687AEA31A77}"/>
                </c:ext>
              </c:extLst>
            </c:dLbl>
            <c:dLbl>
              <c:idx val="2"/>
              <c:layout>
                <c:manualLayout>
                  <c:x val="-3.004291760887556E-2"/>
                  <c:y val="-3.3789226764733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9EC-4DD5-A534-D687AEA31A77}"/>
                </c:ext>
              </c:extLst>
            </c:dLbl>
            <c:dLbl>
              <c:idx val="3"/>
              <c:layout>
                <c:manualLayout>
                  <c:x val="-3.2546494076281809E-2"/>
                  <c:y val="-3.0034868235318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9EC-4DD5-A534-D687AEA31A77}"/>
                </c:ext>
              </c:extLst>
            </c:dLbl>
            <c:dLbl>
              <c:idx val="4"/>
              <c:layout>
                <c:manualLayout>
                  <c:x val="-3.2546494076281809E-2"/>
                  <c:y val="-3.378922676473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9EC-4DD5-A534-D687AEA31A77}"/>
                </c:ext>
              </c:extLst>
            </c:dLbl>
            <c:dLbl>
              <c:idx val="5"/>
              <c:layout>
                <c:manualLayout>
                  <c:x val="-3.2546494076281809E-2"/>
                  <c:y val="3.0034868235318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9EC-4DD5-A534-D687AEA31A77}"/>
                </c:ext>
              </c:extLst>
            </c:dLbl>
            <c:dLbl>
              <c:idx val="6"/>
              <c:layout>
                <c:manualLayout>
                  <c:x val="-2.5035764674062929E-2"/>
                  <c:y val="3.0034868235318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9EC-4DD5-A534-D687AEA31A77}"/>
                </c:ext>
              </c:extLst>
            </c:dLbl>
            <c:dLbl>
              <c:idx val="7"/>
              <c:layout>
                <c:manualLayout>
                  <c:x val="-2.0028611739250343E-2"/>
                  <c:y val="2.6280509705903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9EC-4DD5-A534-D687AEA31A77}"/>
                </c:ext>
              </c:extLst>
            </c:dLbl>
            <c:dLbl>
              <c:idx val="8"/>
              <c:layout>
                <c:manualLayout>
                  <c:x val="-2.5035764674062929E-2"/>
                  <c:y val="3.3789226764733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9EC-4DD5-A534-D687AEA31A77}"/>
                </c:ext>
              </c:extLst>
            </c:dLbl>
            <c:dLbl>
              <c:idx val="9"/>
              <c:layout>
                <c:manualLayout>
                  <c:x val="-4.5088565245576341E-2"/>
                  <c:y val="-1.5017434117659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9EC-4DD5-A534-D687AEA31A7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'2.a'!$A$3:$A$12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'2.a'!$C$3:$C$12</c:f>
              <c:numCache>
                <c:formatCode>#,##0</c:formatCode>
                <c:ptCount val="10"/>
                <c:pt idx="0">
                  <c:v>369</c:v>
                </c:pt>
                <c:pt idx="1">
                  <c:v>455</c:v>
                </c:pt>
                <c:pt idx="2">
                  <c:v>540</c:v>
                </c:pt>
                <c:pt idx="3">
                  <c:v>746</c:v>
                </c:pt>
                <c:pt idx="4">
                  <c:v>776</c:v>
                </c:pt>
                <c:pt idx="5">
                  <c:v>1151</c:v>
                </c:pt>
                <c:pt idx="6">
                  <c:v>1427</c:v>
                </c:pt>
                <c:pt idx="7">
                  <c:v>1579</c:v>
                </c:pt>
                <c:pt idx="8">
                  <c:v>2371</c:v>
                </c:pt>
                <c:pt idx="9" formatCode="0">
                  <c:v>5072.9449999999997</c:v>
                </c:pt>
              </c:numCache>
            </c:numRef>
          </c:yVal>
          <c:smooth val="0"/>
          <c:extLst>
            <c:ext xmlns:c16="http://schemas.microsoft.com/office/drawing/2014/chart" uri="{C3380CC4-5D6E-409C-BE32-E72D297353CC}">
              <c16:uniqueId val="{00000001-39EC-4DD5-A534-D687AEA31A77}"/>
            </c:ext>
          </c:extLst>
        </c:ser>
        <c:dLbls>
          <c:showLegendKey val="0"/>
          <c:showVal val="0"/>
          <c:showCatName val="0"/>
          <c:showSerName val="0"/>
          <c:showPercent val="0"/>
          <c:showBubbleSize val="0"/>
        </c:dLbls>
        <c:axId val="634690576"/>
        <c:axId val="634689592"/>
      </c:scatterChart>
      <c:valAx>
        <c:axId val="634690576"/>
        <c:scaling>
          <c:orientation val="minMax"/>
          <c:max val="2019"/>
          <c:min val="2010"/>
        </c:scaling>
        <c:delete val="0"/>
        <c:axPos val="b"/>
        <c:majorGridlines>
          <c:spPr>
            <a:ln w="9525" cap="flat" cmpd="sng" algn="ctr">
              <a:solidFill>
                <a:schemeClr val="bg1">
                  <a:lumMod val="9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4689592"/>
        <c:crosses val="autoZero"/>
        <c:crossBetween val="midCat"/>
      </c:valAx>
      <c:valAx>
        <c:axId val="634689592"/>
        <c:scaling>
          <c:orientation val="minMax"/>
          <c:max val="10000"/>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46905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100" b="1"/>
              <a:t>2.b Počty návštěv v centrálních instalacích Moodle pro výuku</a:t>
            </a:r>
          </a:p>
        </c:rich>
      </c:tx>
      <c:layout>
        <c:manualLayout>
          <c:xMode val="edge"/>
          <c:yMode val="edge"/>
          <c:x val="0.18939566310261652"/>
          <c:y val="2.691660964107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6.5185737286982195E-2"/>
          <c:y val="0.12593608735817449"/>
          <c:w val="0.91273920368830785"/>
          <c:h val="0.73250479981963756"/>
        </c:manualLayout>
      </c:layout>
      <c:lineChart>
        <c:grouping val="standard"/>
        <c:varyColors val="0"/>
        <c:ser>
          <c:idx val="0"/>
          <c:order val="0"/>
          <c:tx>
            <c:strRef>
              <c:f>'2.b'!$A$3</c:f>
              <c:strCache>
                <c:ptCount val="1"/>
                <c:pt idx="0">
                  <c:v>2015</c:v>
                </c:pt>
              </c:strCache>
            </c:strRef>
          </c:tx>
          <c:spPr>
            <a:ln w="28575" cap="rnd">
              <a:solidFill>
                <a:schemeClr val="accent6"/>
              </a:solidFill>
              <a:round/>
            </a:ln>
            <a:effectLst/>
          </c:spPr>
          <c:marker>
            <c:symbol val="none"/>
          </c:marker>
          <c:dLbls>
            <c:dLbl>
              <c:idx val="0"/>
              <c:layout>
                <c:manualLayout>
                  <c:x val="-5.2980141659303967E-2"/>
                  <c:y val="1.6822881025671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F8C-40C8-A95F-2C3585C3B3A7}"/>
                </c:ext>
              </c:extLst>
            </c:dLbl>
            <c:dLbl>
              <c:idx val="1"/>
              <c:layout>
                <c:manualLayout>
                  <c:x val="-1.3245035414825992E-2"/>
                  <c:y val="1.6822881025671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FF8C-40C8-A95F-2C3585C3B3A7}"/>
                </c:ext>
              </c:extLst>
            </c:dLbl>
            <c:dLbl>
              <c:idx val="2"/>
              <c:layout>
                <c:manualLayout>
                  <c:x val="-3.7527600342007021E-2"/>
                  <c:y val="4.3739490666745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FF8C-40C8-A95F-2C3585C3B3A7}"/>
                </c:ext>
              </c:extLst>
            </c:dLbl>
            <c:dLbl>
              <c:idx val="3"/>
              <c:layout>
                <c:manualLayout>
                  <c:x val="-3.752760034200698E-2"/>
                  <c:y val="3.701033825647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FF8C-40C8-A95F-2C3585C3B3A7}"/>
                </c:ext>
              </c:extLst>
            </c:dLbl>
            <c:dLbl>
              <c:idx val="4"/>
              <c:layout>
                <c:manualLayout>
                  <c:x val="-3.0905082634594062E-2"/>
                  <c:y val="3.364576205134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FF8C-40C8-A95F-2C3585C3B3A7}"/>
                </c:ext>
              </c:extLst>
            </c:dLbl>
            <c:dLbl>
              <c:idx val="5"/>
              <c:layout>
                <c:manualLayout>
                  <c:x val="-1.5452541317296991E-2"/>
                  <c:y val="3.7010338256476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FF8C-40C8-A95F-2C3585C3B3A7}"/>
                </c:ext>
              </c:extLst>
            </c:dLbl>
            <c:dLbl>
              <c:idx val="6"/>
              <c:layout>
                <c:manualLayout>
                  <c:x val="4.415011804941916E-3"/>
                  <c:y val="-2.018745723080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F8C-40C8-A95F-2C3585C3B3A7}"/>
                </c:ext>
              </c:extLst>
            </c:dLbl>
            <c:dLbl>
              <c:idx val="7"/>
              <c:layout>
                <c:manualLayout>
                  <c:x val="4.415011804941916E-3"/>
                  <c:y val="1.0093728615402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FF8C-40C8-A95F-2C3585C3B3A7}"/>
                </c:ext>
              </c:extLst>
            </c:dLbl>
            <c:dLbl>
              <c:idx val="8"/>
              <c:layout>
                <c:manualLayout>
                  <c:x val="-3.9735106244478055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FF8C-40C8-A95F-2C3585C3B3A7}"/>
                </c:ext>
              </c:extLst>
            </c:dLbl>
            <c:dLbl>
              <c:idx val="9"/>
              <c:layout>
                <c:manualLayout>
                  <c:x val="-2.6490070829651984E-2"/>
                  <c:y val="-2.01874572308055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FF8C-40C8-A95F-2C3585C3B3A7}"/>
                </c:ext>
              </c:extLst>
            </c:dLbl>
            <c:dLbl>
              <c:idx val="10"/>
              <c:layout>
                <c:manualLayout>
                  <c:x val="-2.2075059024709985E-2"/>
                  <c:y val="-1.6822881025671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F8C-40C8-A95F-2C3585C3B3A7}"/>
                </c:ext>
              </c:extLst>
            </c:dLbl>
            <c:dLbl>
              <c:idx val="11"/>
              <c:layout>
                <c:manualLayout>
                  <c:x val="-1.5452541317296991E-2"/>
                  <c:y val="-3.3645762051343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FF8C-40C8-A95F-2C3585C3B3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'2.b'!$B$2:$M$2</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'2.b'!$B$3:$M$3</c:f>
              <c:numCache>
                <c:formatCode>#,##0</c:formatCode>
                <c:ptCount val="12"/>
                <c:pt idx="0">
                  <c:v>143</c:v>
                </c:pt>
                <c:pt idx="1">
                  <c:v>84</c:v>
                </c:pt>
                <c:pt idx="2" formatCode="General">
                  <c:v>118</c:v>
                </c:pt>
                <c:pt idx="3" formatCode="General">
                  <c:v>110</c:v>
                </c:pt>
                <c:pt idx="4" formatCode="General">
                  <c:v>116</c:v>
                </c:pt>
                <c:pt idx="5" formatCode="General">
                  <c:v>71</c:v>
                </c:pt>
                <c:pt idx="6" formatCode="General">
                  <c:v>22</c:v>
                </c:pt>
                <c:pt idx="7" formatCode="General">
                  <c:v>27</c:v>
                </c:pt>
                <c:pt idx="8" formatCode="General">
                  <c:v>43</c:v>
                </c:pt>
                <c:pt idx="9" formatCode="General">
                  <c:v>146</c:v>
                </c:pt>
                <c:pt idx="10" formatCode="General">
                  <c:v>144</c:v>
                </c:pt>
                <c:pt idx="11" formatCode="General">
                  <c:v>127</c:v>
                </c:pt>
              </c:numCache>
            </c:numRef>
          </c:val>
          <c:smooth val="0"/>
          <c:extLst>
            <c:ext xmlns:c16="http://schemas.microsoft.com/office/drawing/2014/chart" uri="{C3380CC4-5D6E-409C-BE32-E72D297353CC}">
              <c16:uniqueId val="{00000000-FF8C-40C8-A95F-2C3585C3B3A7}"/>
            </c:ext>
          </c:extLst>
        </c:ser>
        <c:ser>
          <c:idx val="1"/>
          <c:order val="1"/>
          <c:tx>
            <c:strRef>
              <c:f>'2.b'!$A$4</c:f>
              <c:strCache>
                <c:ptCount val="1"/>
                <c:pt idx="0">
                  <c:v>2016</c:v>
                </c:pt>
              </c:strCache>
            </c:strRef>
          </c:tx>
          <c:spPr>
            <a:ln w="28575" cap="rnd">
              <a:solidFill>
                <a:schemeClr val="accent2"/>
              </a:solidFill>
              <a:round/>
            </a:ln>
            <a:effectLst/>
          </c:spPr>
          <c:marker>
            <c:symbol val="none"/>
          </c:marker>
          <c:dLbls>
            <c:dLbl>
              <c:idx val="0"/>
              <c:layout>
                <c:manualLayout>
                  <c:x val="-5.5187647561774966E-2"/>
                  <c:y val="-1.0093728615402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F8C-40C8-A95F-2C3585C3B3A7}"/>
                </c:ext>
              </c:extLst>
            </c:dLbl>
            <c:dLbl>
              <c:idx val="1"/>
              <c:layout>
                <c:manualLayout>
                  <c:x val="-5.5187647561774966E-2"/>
                  <c:y val="3.364576205134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F8C-40C8-A95F-2C3585C3B3A7}"/>
                </c:ext>
              </c:extLst>
            </c:dLbl>
            <c:dLbl>
              <c:idx val="2"/>
              <c:layout>
                <c:manualLayout>
                  <c:x val="-1.9867553122239028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F8C-40C8-A95F-2C3585C3B3A7}"/>
                </c:ext>
              </c:extLst>
            </c:dLbl>
            <c:dLbl>
              <c:idx val="3"/>
              <c:layout>
                <c:manualLayout>
                  <c:x val="-1.766004721976799E-2"/>
                  <c:y val="2.6916609641073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F8C-40C8-A95F-2C3585C3B3A7}"/>
                </c:ext>
              </c:extLst>
            </c:dLbl>
            <c:dLbl>
              <c:idx val="4"/>
              <c:layout>
                <c:manualLayout>
                  <c:x val="-3.3112588537065064E-2"/>
                  <c:y val="-1.6822881025671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FF8C-40C8-A95F-2C3585C3B3A7}"/>
                </c:ext>
              </c:extLst>
            </c:dLbl>
            <c:dLbl>
              <c:idx val="5"/>
              <c:layout>
                <c:manualLayout>
                  <c:x val="-4.4150031139738775E-2"/>
                  <c:y val="1.3458437284167072E-2"/>
                </c:manualLayout>
              </c:layout>
              <c:showLegendKey val="0"/>
              <c:showVal val="1"/>
              <c:showCatName val="0"/>
              <c:showSerName val="0"/>
              <c:showPercent val="0"/>
              <c:showBubbleSize val="0"/>
              <c:extLst>
                <c:ext xmlns:c15="http://schemas.microsoft.com/office/drawing/2012/chart" uri="{CE6537A1-D6FC-4f65-9D91-7224C49458BB}">
                  <c15:layout>
                    <c:manualLayout>
                      <c:w val="3.779250105030349E-2"/>
                      <c:h val="4.7053730692432426E-2"/>
                    </c:manualLayout>
                  </c15:layout>
                </c:ext>
                <c:ext xmlns:c16="http://schemas.microsoft.com/office/drawing/2014/chart" uri="{C3380CC4-5D6E-409C-BE32-E72D297353CC}">
                  <c16:uniqueId val="{0000002A-FF8C-40C8-A95F-2C3585C3B3A7}"/>
                </c:ext>
              </c:extLst>
            </c:dLbl>
            <c:dLbl>
              <c:idx val="6"/>
              <c:layout>
                <c:manualLayout>
                  <c:x val="-8.8300236098839951E-3"/>
                  <c:y val="1.345830482053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F8C-40C8-A95F-2C3585C3B3A7}"/>
                </c:ext>
              </c:extLst>
            </c:dLbl>
            <c:dLbl>
              <c:idx val="7"/>
              <c:layout>
                <c:manualLayout>
                  <c:x val="-1.9867553122239069E-2"/>
                  <c:y val="1.345830482053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F8C-40C8-A95F-2C3585C3B3A7}"/>
                </c:ext>
              </c:extLst>
            </c:dLbl>
            <c:dLbl>
              <c:idx val="8"/>
              <c:layout>
                <c:manualLayout>
                  <c:x val="-1.9867553122239069E-2"/>
                  <c:y val="2.0187457230805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F8C-40C8-A95F-2C3585C3B3A7}"/>
                </c:ext>
              </c:extLst>
            </c:dLbl>
            <c:dLbl>
              <c:idx val="9"/>
              <c:layout>
                <c:manualLayout>
                  <c:x val="-2.2075059024709988E-3"/>
                  <c:y val="-3.0281185846208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F8C-40C8-A95F-2C3585C3B3A7}"/>
                </c:ext>
              </c:extLst>
            </c:dLbl>
            <c:dLbl>
              <c:idx val="10"/>
              <c:layout>
                <c:manualLayout>
                  <c:x val="-2.8697576732122983E-2"/>
                  <c:y val="-2.018745723080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F8C-40C8-A95F-2C3585C3B3A7}"/>
                </c:ext>
              </c:extLst>
            </c:dLbl>
            <c:dLbl>
              <c:idx val="11"/>
              <c:layout>
                <c:manualLayout>
                  <c:x val="-1.5452541317296991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F8C-40C8-A95F-2C3585C3B3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'2.b'!$B$2:$M$2</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'2.b'!$B$4:$M$4</c:f>
              <c:numCache>
                <c:formatCode>#,##0</c:formatCode>
                <c:ptCount val="12"/>
                <c:pt idx="0">
                  <c:v>155</c:v>
                </c:pt>
                <c:pt idx="1">
                  <c:v>104</c:v>
                </c:pt>
                <c:pt idx="2" formatCode="General">
                  <c:v>122</c:v>
                </c:pt>
                <c:pt idx="3" formatCode="General">
                  <c:v>120</c:v>
                </c:pt>
                <c:pt idx="4" formatCode="General">
                  <c:v>119</c:v>
                </c:pt>
                <c:pt idx="5" formatCode="General">
                  <c:v>61</c:v>
                </c:pt>
                <c:pt idx="6" formatCode="General">
                  <c:v>17</c:v>
                </c:pt>
                <c:pt idx="7" formatCode="General">
                  <c:v>25</c:v>
                </c:pt>
                <c:pt idx="8" formatCode="General">
                  <c:v>48</c:v>
                </c:pt>
                <c:pt idx="9" formatCode="General">
                  <c:v>229</c:v>
                </c:pt>
                <c:pt idx="10" formatCode="General">
                  <c:v>225</c:v>
                </c:pt>
                <c:pt idx="11" formatCode="General">
                  <c:v>202</c:v>
                </c:pt>
              </c:numCache>
            </c:numRef>
          </c:val>
          <c:smooth val="0"/>
          <c:extLst>
            <c:ext xmlns:c16="http://schemas.microsoft.com/office/drawing/2014/chart" uri="{C3380CC4-5D6E-409C-BE32-E72D297353CC}">
              <c16:uniqueId val="{00000001-FF8C-40C8-A95F-2C3585C3B3A7}"/>
            </c:ext>
          </c:extLst>
        </c:ser>
        <c:ser>
          <c:idx val="2"/>
          <c:order val="2"/>
          <c:tx>
            <c:strRef>
              <c:f>'2.b'!$A$5</c:f>
              <c:strCache>
                <c:ptCount val="1"/>
                <c:pt idx="0">
                  <c:v>2017</c:v>
                </c:pt>
              </c:strCache>
            </c:strRef>
          </c:tx>
          <c:spPr>
            <a:ln w="28575" cap="rnd">
              <a:solidFill>
                <a:schemeClr val="accent3"/>
              </a:solidFill>
              <a:round/>
            </a:ln>
            <a:effectLst/>
          </c:spPr>
          <c:marker>
            <c:symbol val="none"/>
          </c:marker>
          <c:dLbls>
            <c:dLbl>
              <c:idx val="0"/>
              <c:layout>
                <c:manualLayout>
                  <c:x val="-5.2980141659303967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F8C-40C8-A95F-2C3585C3B3A7}"/>
                </c:ext>
              </c:extLst>
            </c:dLbl>
            <c:dLbl>
              <c:idx val="1"/>
              <c:layout>
                <c:manualLayout>
                  <c:x val="-2.4282564927180984E-2"/>
                  <c:y val="-5.38332192821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F8C-40C8-A95F-2C3585C3B3A7}"/>
                </c:ext>
              </c:extLst>
            </c:dLbl>
            <c:dLbl>
              <c:idx val="2"/>
              <c:layout>
                <c:manualLayout>
                  <c:x val="-3.532009443953598E-2"/>
                  <c:y val="-2.691660964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F8C-40C8-A95F-2C3585C3B3A7}"/>
                </c:ext>
              </c:extLst>
            </c:dLbl>
            <c:dLbl>
              <c:idx val="3"/>
              <c:layout>
                <c:manualLayout>
                  <c:x val="-2.6490070829651984E-2"/>
                  <c:y val="1.3458304820536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F8C-40C8-A95F-2C3585C3B3A7}"/>
                </c:ext>
              </c:extLst>
            </c:dLbl>
            <c:dLbl>
              <c:idx val="4"/>
              <c:layout>
                <c:manualLayout>
                  <c:x val="-3.7527600342007056E-2"/>
                  <c:y val="-1.682288102567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F8C-40C8-A95F-2C3585C3B3A7}"/>
                </c:ext>
              </c:extLst>
            </c:dLbl>
            <c:dLbl>
              <c:idx val="5"/>
              <c:layout>
                <c:manualLayout>
                  <c:x val="4.4150118049419975E-3"/>
                  <c:y val="1.0093728615402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F8C-40C8-A95F-2C3585C3B3A7}"/>
                </c:ext>
              </c:extLst>
            </c:dLbl>
            <c:dLbl>
              <c:idx val="6"/>
              <c:layout>
                <c:manualLayout>
                  <c:x val="-3.752760034200698E-2"/>
                  <c:y val="-5.0468643077013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F8C-40C8-A95F-2C3585C3B3A7}"/>
                </c:ext>
              </c:extLst>
            </c:dLbl>
            <c:dLbl>
              <c:idx val="7"/>
              <c:layout>
                <c:manualLayout>
                  <c:x val="-2.6490070829652063E-2"/>
                  <c:y val="-3.0281185846208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F8C-40C8-A95F-2C3585C3B3A7}"/>
                </c:ext>
              </c:extLst>
            </c:dLbl>
            <c:dLbl>
              <c:idx val="8"/>
              <c:layout>
                <c:manualLayout>
                  <c:x val="-4.4150118049420053E-2"/>
                  <c:y val="-3.0281185846208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F8C-40C8-A95F-2C3585C3B3A7}"/>
                </c:ext>
              </c:extLst>
            </c:dLbl>
            <c:dLbl>
              <c:idx val="9"/>
              <c:layout>
                <c:manualLayout>
                  <c:x val="-3.752760034200698E-2"/>
                  <c:y val="-3.364576205134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F8C-40C8-A95F-2C3585C3B3A7}"/>
                </c:ext>
              </c:extLst>
            </c:dLbl>
            <c:dLbl>
              <c:idx val="10"/>
              <c:layout>
                <c:manualLayout>
                  <c:x val="-2.6490070829651984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F8C-40C8-A95F-2C3585C3B3A7}"/>
                </c:ext>
              </c:extLst>
            </c:dLbl>
            <c:dLbl>
              <c:idx val="11"/>
              <c:layout>
                <c:manualLayout>
                  <c:x val="-1.32450354148259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F8C-40C8-A95F-2C3585C3B3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'2.b'!$B$2:$M$2</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'2.b'!$B$5:$M$5</c:f>
              <c:numCache>
                <c:formatCode>#,##0</c:formatCode>
                <c:ptCount val="12"/>
                <c:pt idx="0">
                  <c:v>198</c:v>
                </c:pt>
                <c:pt idx="1">
                  <c:v>113</c:v>
                </c:pt>
                <c:pt idx="2" formatCode="General">
                  <c:v>179</c:v>
                </c:pt>
                <c:pt idx="3" formatCode="General">
                  <c:v>147</c:v>
                </c:pt>
                <c:pt idx="4" formatCode="General">
                  <c:v>155</c:v>
                </c:pt>
                <c:pt idx="5" formatCode="General">
                  <c:v>85</c:v>
                </c:pt>
                <c:pt idx="6" formatCode="General">
                  <c:v>22</c:v>
                </c:pt>
                <c:pt idx="7" formatCode="General">
                  <c:v>24</c:v>
                </c:pt>
                <c:pt idx="8" formatCode="General">
                  <c:v>43</c:v>
                </c:pt>
                <c:pt idx="9" formatCode="General">
                  <c:v>229</c:v>
                </c:pt>
                <c:pt idx="10" formatCode="General">
                  <c:v>205</c:v>
                </c:pt>
                <c:pt idx="11" formatCode="General">
                  <c:v>179</c:v>
                </c:pt>
              </c:numCache>
            </c:numRef>
          </c:val>
          <c:smooth val="0"/>
          <c:extLst>
            <c:ext xmlns:c16="http://schemas.microsoft.com/office/drawing/2014/chart" uri="{C3380CC4-5D6E-409C-BE32-E72D297353CC}">
              <c16:uniqueId val="{00000002-FF8C-40C8-A95F-2C3585C3B3A7}"/>
            </c:ext>
          </c:extLst>
        </c:ser>
        <c:ser>
          <c:idx val="3"/>
          <c:order val="3"/>
          <c:tx>
            <c:strRef>
              <c:f>'2.b'!$A$6</c:f>
              <c:strCache>
                <c:ptCount val="1"/>
                <c:pt idx="0">
                  <c:v>2018</c:v>
                </c:pt>
              </c:strCache>
            </c:strRef>
          </c:tx>
          <c:spPr>
            <a:ln w="28575" cap="rnd">
              <a:solidFill>
                <a:schemeClr val="accent4"/>
              </a:solidFill>
              <a:round/>
            </a:ln>
            <a:effectLst/>
          </c:spPr>
          <c:marker>
            <c:symbol val="none"/>
          </c:marker>
          <c:dLbls>
            <c:dLbl>
              <c:idx val="0"/>
              <c:layout>
                <c:manualLayout>
                  <c:x val="-5.2980141659303967E-2"/>
                  <c:y val="3.364576205134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8C-40C8-A95F-2C3585C3B3A7}"/>
                </c:ext>
              </c:extLst>
            </c:dLbl>
            <c:dLbl>
              <c:idx val="1"/>
              <c:layout>
                <c:manualLayout>
                  <c:x val="-2.2075059024710006E-2"/>
                  <c:y val="-8.07498289232216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8C-40C8-A95F-2C3585C3B3A7}"/>
                </c:ext>
              </c:extLst>
            </c:dLbl>
            <c:dLbl>
              <c:idx val="2"/>
              <c:layout>
                <c:manualLayout>
                  <c:x val="-1.7660047219768028E-2"/>
                  <c:y val="1.345830482053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8C-40C8-A95F-2C3585C3B3A7}"/>
                </c:ext>
              </c:extLst>
            </c:dLbl>
            <c:dLbl>
              <c:idx val="3"/>
              <c:layout>
                <c:manualLayout>
                  <c:x val="-2.6490070829651984E-2"/>
                  <c:y val="-3.7010338256476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8C-40C8-A95F-2C3585C3B3A7}"/>
                </c:ext>
              </c:extLst>
            </c:dLbl>
            <c:dLbl>
              <c:idx val="4"/>
              <c:layout>
                <c:manualLayout>
                  <c:x val="-3.3112588537065064E-2"/>
                  <c:y val="-3.0281185846208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8C-40C8-A95F-2C3585C3B3A7}"/>
                </c:ext>
              </c:extLst>
            </c:dLbl>
            <c:dLbl>
              <c:idx val="6"/>
              <c:layout>
                <c:manualLayout>
                  <c:x val="-2.2075059024709985E-2"/>
                  <c:y val="-6.72915241026847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8C-40C8-A95F-2C3585C3B3A7}"/>
                </c:ext>
              </c:extLst>
            </c:dLbl>
            <c:dLbl>
              <c:idx val="7"/>
              <c:layout>
                <c:manualLayout>
                  <c:x val="-3.3112588537064981E-2"/>
                  <c:y val="-1.6822881025671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F8C-40C8-A95F-2C3585C3B3A7}"/>
                </c:ext>
              </c:extLst>
            </c:dLbl>
            <c:dLbl>
              <c:idx val="8"/>
              <c:layout>
                <c:manualLayout>
                  <c:x val="-5.0772635756833051E-2"/>
                  <c:y val="-2.6916609641074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F8C-40C8-A95F-2C3585C3B3A7}"/>
                </c:ext>
              </c:extLst>
            </c:dLbl>
            <c:dLbl>
              <c:idx val="9"/>
              <c:layout>
                <c:manualLayout>
                  <c:x val="-2.4282564927180984E-2"/>
                  <c:y val="-2.0187457230805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F8C-40C8-A95F-2C3585C3B3A7}"/>
                </c:ext>
              </c:extLst>
            </c:dLbl>
            <c:dLbl>
              <c:idx val="10"/>
              <c:layout>
                <c:manualLayout>
                  <c:x val="-3.0905082634593982E-2"/>
                  <c:y val="2.691660964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F8C-40C8-A95F-2C3585C3B3A7}"/>
                </c:ext>
              </c:extLst>
            </c:dLbl>
            <c:dLbl>
              <c:idx val="11"/>
              <c:layout>
                <c:manualLayout>
                  <c:x val="-1.3245035414825992E-2"/>
                  <c:y val="-1.345830482053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F8C-40C8-A95F-2C3585C3B3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'2.b'!$B$2:$M$2</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'2.b'!$B$6:$M$6</c:f>
              <c:numCache>
                <c:formatCode>#,##0</c:formatCode>
                <c:ptCount val="12"/>
                <c:pt idx="0">
                  <c:v>410</c:v>
                </c:pt>
                <c:pt idx="1">
                  <c:v>114</c:v>
                </c:pt>
                <c:pt idx="2" formatCode="General">
                  <c:v>160</c:v>
                </c:pt>
                <c:pt idx="3" formatCode="General">
                  <c:v>164</c:v>
                </c:pt>
                <c:pt idx="4" formatCode="General">
                  <c:v>185</c:v>
                </c:pt>
                <c:pt idx="5" formatCode="General">
                  <c:v>97</c:v>
                </c:pt>
                <c:pt idx="6" formatCode="General">
                  <c:v>28</c:v>
                </c:pt>
                <c:pt idx="7" formatCode="General">
                  <c:v>81</c:v>
                </c:pt>
                <c:pt idx="8" formatCode="General">
                  <c:v>103</c:v>
                </c:pt>
                <c:pt idx="9" formatCode="General">
                  <c:v>387</c:v>
                </c:pt>
                <c:pt idx="10" formatCode="General">
                  <c:v>313</c:v>
                </c:pt>
                <c:pt idx="11" formatCode="General">
                  <c:v>329</c:v>
                </c:pt>
              </c:numCache>
            </c:numRef>
          </c:val>
          <c:smooth val="0"/>
          <c:extLst>
            <c:ext xmlns:c16="http://schemas.microsoft.com/office/drawing/2014/chart" uri="{C3380CC4-5D6E-409C-BE32-E72D297353CC}">
              <c16:uniqueId val="{00000003-FF8C-40C8-A95F-2C3585C3B3A7}"/>
            </c:ext>
          </c:extLst>
        </c:ser>
        <c:ser>
          <c:idx val="4"/>
          <c:order val="4"/>
          <c:tx>
            <c:strRef>
              <c:f>'2.b'!$A$7</c:f>
              <c:strCache>
                <c:ptCount val="1"/>
                <c:pt idx="0">
                  <c:v>2019</c:v>
                </c:pt>
              </c:strCache>
            </c:strRef>
          </c:tx>
          <c:spPr>
            <a:ln w="28575" cap="rnd">
              <a:solidFill>
                <a:schemeClr val="accent5"/>
              </a:solidFill>
              <a:round/>
            </a:ln>
            <a:effectLst/>
          </c:spPr>
          <c:marker>
            <c:symbol val="none"/>
          </c:marker>
          <c:dLbls>
            <c:dLbl>
              <c:idx val="0"/>
              <c:layout>
                <c:manualLayout>
                  <c:x val="-5.2980141659303967E-2"/>
                  <c:y val="-2.0187457230805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F8C-40C8-A95F-2C3585C3B3A7}"/>
                </c:ext>
              </c:extLst>
            </c:dLbl>
            <c:dLbl>
              <c:idx val="1"/>
              <c:layout>
                <c:manualLayout>
                  <c:x val="-2.4282564927181026E-2"/>
                  <c:y val="2.01874572308053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FF8C-40C8-A95F-2C3585C3B3A7}"/>
                </c:ext>
              </c:extLst>
            </c:dLbl>
            <c:dLbl>
              <c:idx val="2"/>
              <c:layout>
                <c:manualLayout>
                  <c:x val="-3.3112588537064981E-2"/>
                  <c:y val="-2.691660964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8C-40C8-A95F-2C3585C3B3A7}"/>
                </c:ext>
              </c:extLst>
            </c:dLbl>
            <c:dLbl>
              <c:idx val="3"/>
              <c:layout>
                <c:manualLayout>
                  <c:x val="-2.6490070829651984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8C-40C8-A95F-2C3585C3B3A7}"/>
                </c:ext>
              </c:extLst>
            </c:dLbl>
            <c:dLbl>
              <c:idx val="4"/>
              <c:layout>
                <c:manualLayout>
                  <c:x val="-3.3112588537065064E-2"/>
                  <c:y val="-2.018745723080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8C-40C8-A95F-2C3585C3B3A7}"/>
                </c:ext>
              </c:extLst>
            </c:dLbl>
            <c:dLbl>
              <c:idx val="5"/>
              <c:layout>
                <c:manualLayout>
                  <c:x val="-3.9735106244477979E-2"/>
                  <c:y val="2.35520334359396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FF8C-40C8-A95F-2C3585C3B3A7}"/>
                </c:ext>
              </c:extLst>
            </c:dLbl>
            <c:dLbl>
              <c:idx val="6"/>
              <c:layout>
                <c:manualLayout>
                  <c:x val="-2.2075059024709985E-2"/>
                  <c:y val="2.018745723080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8C-40C8-A95F-2C3585C3B3A7}"/>
                </c:ext>
              </c:extLst>
            </c:dLbl>
            <c:dLbl>
              <c:idx val="7"/>
              <c:layout>
                <c:manualLayout>
                  <c:x val="-3.5320094439536057E-2"/>
                  <c:y val="3.0281185846208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8C-40C8-A95F-2C3585C3B3A7}"/>
                </c:ext>
              </c:extLst>
            </c:dLbl>
            <c:dLbl>
              <c:idx val="8"/>
              <c:layout>
                <c:manualLayout>
                  <c:x val="-3.3112588537065064E-2"/>
                  <c:y val="2.018745723080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8C-40C8-A95F-2C3585C3B3A7}"/>
                </c:ext>
              </c:extLst>
            </c:dLbl>
            <c:dLbl>
              <c:idx val="9"/>
              <c:layout>
                <c:manualLayout>
                  <c:x val="-1.9867553122238989E-2"/>
                  <c:y val="-2.691660964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8C-40C8-A95F-2C3585C3B3A7}"/>
                </c:ext>
              </c:extLst>
            </c:dLbl>
            <c:dLbl>
              <c:idx val="10"/>
              <c:layout>
                <c:manualLayout>
                  <c:x val="-1.9867553122238989E-2"/>
                  <c:y val="-2.018745723080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8C-40C8-A95F-2C3585C3B3A7}"/>
                </c:ext>
              </c:extLst>
            </c:dLbl>
            <c:dLbl>
              <c:idx val="11"/>
              <c:layout>
                <c:manualLayout>
                  <c:x val="-1.1037529512354993E-2"/>
                  <c:y val="-6.7291524102684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8C-40C8-A95F-2C3585C3B3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75000"/>
                      </a:schemeClr>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'2.b'!$B$2:$M$2</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'2.b'!$B$7:$M$7</c:f>
              <c:numCache>
                <c:formatCode>General</c:formatCode>
                <c:ptCount val="12"/>
                <c:pt idx="0">
                  <c:v>407</c:v>
                </c:pt>
                <c:pt idx="1">
                  <c:v>323</c:v>
                </c:pt>
                <c:pt idx="2">
                  <c:v>406</c:v>
                </c:pt>
                <c:pt idx="3">
                  <c:v>388</c:v>
                </c:pt>
                <c:pt idx="4">
                  <c:v>410</c:v>
                </c:pt>
                <c:pt idx="5">
                  <c:v>293</c:v>
                </c:pt>
                <c:pt idx="6">
                  <c:v>239</c:v>
                </c:pt>
                <c:pt idx="7">
                  <c:v>277</c:v>
                </c:pt>
                <c:pt idx="8">
                  <c:v>296</c:v>
                </c:pt>
                <c:pt idx="9">
                  <c:v>538</c:v>
                </c:pt>
                <c:pt idx="10">
                  <c:v>494</c:v>
                </c:pt>
                <c:pt idx="11">
                  <c:v>481</c:v>
                </c:pt>
              </c:numCache>
            </c:numRef>
          </c:val>
          <c:smooth val="0"/>
          <c:extLst>
            <c:ext xmlns:c16="http://schemas.microsoft.com/office/drawing/2014/chart" uri="{C3380CC4-5D6E-409C-BE32-E72D297353CC}">
              <c16:uniqueId val="{00000004-FF8C-40C8-A95F-2C3585C3B3A7}"/>
            </c:ext>
          </c:extLst>
        </c:ser>
        <c:dLbls>
          <c:showLegendKey val="0"/>
          <c:showVal val="0"/>
          <c:showCatName val="0"/>
          <c:showSerName val="0"/>
          <c:showPercent val="0"/>
          <c:showBubbleSize val="0"/>
        </c:dLbls>
        <c:smooth val="0"/>
        <c:axId val="458823624"/>
        <c:axId val="458824608"/>
      </c:lineChart>
      <c:catAx>
        <c:axId val="458823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58824608"/>
        <c:crosses val="autoZero"/>
        <c:auto val="1"/>
        <c:lblAlgn val="ctr"/>
        <c:lblOffset val="100"/>
        <c:noMultiLvlLbl val="0"/>
      </c:catAx>
      <c:valAx>
        <c:axId val="458824608"/>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58823624"/>
        <c:crosses val="autoZero"/>
        <c:crossBetween val="between"/>
        <c:majorUnit val="100"/>
      </c:valAx>
      <c:spPr>
        <a:noFill/>
        <a:ln>
          <a:noFill/>
        </a:ln>
        <a:effectLst/>
      </c:spPr>
    </c:plotArea>
    <c:legend>
      <c:legendPos val="b"/>
      <c:layout>
        <c:manualLayout>
          <c:xMode val="edge"/>
          <c:yMode val="edge"/>
          <c:x val="6.3531846053752936E-2"/>
          <c:y val="0.91967034571152961"/>
          <c:w val="0.55947029592224995"/>
          <c:h val="5.6777620852530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100" b="1"/>
              <a:t>3.a Procento a počet studujících cizinců (2010-2019)</a:t>
            </a:r>
          </a:p>
        </c:rich>
      </c:tx>
      <c:layout>
        <c:manualLayout>
          <c:xMode val="edge"/>
          <c:yMode val="edge"/>
          <c:x val="0.15502777777777776"/>
          <c:y val="2.46132235415599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0.11301159230096237"/>
          <c:y val="0.1382770898564836"/>
          <c:w val="0.78640726159230101"/>
          <c:h val="0.63492000120934278"/>
        </c:manualLayout>
      </c:layout>
      <c:scatterChart>
        <c:scatterStyle val="lineMarker"/>
        <c:varyColors val="0"/>
        <c:ser>
          <c:idx val="0"/>
          <c:order val="0"/>
          <c:tx>
            <c:strRef>
              <c:f>'3.a'!$B$2</c:f>
              <c:strCache>
                <c:ptCount val="1"/>
                <c:pt idx="0">
                  <c:v>Počet cizinců</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9444444444444445E-2"/>
                  <c:y val="-4.4303802374807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26-448D-9AF0-094184792949}"/>
                </c:ext>
              </c:extLst>
            </c:dLbl>
            <c:dLbl>
              <c:idx val="1"/>
              <c:layout>
                <c:manualLayout>
                  <c:x val="-2.5000000000000001E-2"/>
                  <c:y val="-4.9226447083119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26-448D-9AF0-094184792949}"/>
                </c:ext>
              </c:extLst>
            </c:dLbl>
            <c:dLbl>
              <c:idx val="2"/>
              <c:layout>
                <c:manualLayout>
                  <c:x val="-2.7777777777777828E-2"/>
                  <c:y val="-4.4303802374807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26-448D-9AF0-094184792949}"/>
                </c:ext>
              </c:extLst>
            </c:dLbl>
            <c:dLbl>
              <c:idx val="3"/>
              <c:layout>
                <c:manualLayout>
                  <c:x val="-4.166666666666672E-2"/>
                  <c:y val="-3.9381157666495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26-448D-9AF0-094184792949}"/>
                </c:ext>
              </c:extLst>
            </c:dLbl>
            <c:dLbl>
              <c:idx val="4"/>
              <c:layout>
                <c:manualLayout>
                  <c:x val="-4.4444444444444495E-2"/>
                  <c:y val="-4.4303802374807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26-448D-9AF0-094184792949}"/>
                </c:ext>
              </c:extLst>
            </c:dLbl>
            <c:dLbl>
              <c:idx val="5"/>
              <c:layout>
                <c:manualLayout>
                  <c:x val="-4.7222222222222325E-2"/>
                  <c:y val="-4.43038023748078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26-448D-9AF0-094184792949}"/>
                </c:ext>
              </c:extLst>
            </c:dLbl>
            <c:dLbl>
              <c:idx val="6"/>
              <c:layout>
                <c:manualLayout>
                  <c:x val="-5.5555555555555552E-2"/>
                  <c:y val="-4.92264470831198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26-448D-9AF0-094184792949}"/>
                </c:ext>
              </c:extLst>
            </c:dLbl>
            <c:dLbl>
              <c:idx val="7"/>
              <c:layout>
                <c:manualLayout>
                  <c:x val="-3.3333333333333333E-2"/>
                  <c:y val="4.43038023748078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26-448D-9AF0-094184792949}"/>
                </c:ext>
              </c:extLst>
            </c:dLbl>
            <c:dLbl>
              <c:idx val="8"/>
              <c:layout>
                <c:manualLayout>
                  <c:x val="-3.0555555555555659E-2"/>
                  <c:y val="4.4303802374807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26-448D-9AF0-094184792949}"/>
                </c:ext>
              </c:extLst>
            </c:dLbl>
            <c:dLbl>
              <c:idx val="9"/>
              <c:layout>
                <c:manualLayout>
                  <c:x val="-6.9444444444444448E-2"/>
                  <c:y val="4.92264470831198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A26-448D-9AF0-0941847929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'3.a'!$A$3:$A$12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'3.a'!$B$3:$B$12</c:f>
              <c:numCache>
                <c:formatCode>#,##0</c:formatCode>
                <c:ptCount val="10"/>
                <c:pt idx="0">
                  <c:v>7327</c:v>
                </c:pt>
                <c:pt idx="1">
                  <c:v>7321</c:v>
                </c:pt>
                <c:pt idx="2">
                  <c:v>7403</c:v>
                </c:pt>
                <c:pt idx="3">
                  <c:v>7623</c:v>
                </c:pt>
                <c:pt idx="4">
                  <c:v>7794</c:v>
                </c:pt>
                <c:pt idx="5">
                  <c:v>8112</c:v>
                </c:pt>
                <c:pt idx="6">
                  <c:v>8480</c:v>
                </c:pt>
                <c:pt idx="7">
                  <c:v>8658</c:v>
                </c:pt>
                <c:pt idx="8">
                  <c:v>9094</c:v>
                </c:pt>
                <c:pt idx="9">
                  <c:v>9397</c:v>
                </c:pt>
              </c:numCache>
            </c:numRef>
          </c:yVal>
          <c:smooth val="0"/>
          <c:extLst>
            <c:ext xmlns:c16="http://schemas.microsoft.com/office/drawing/2014/chart" uri="{C3380CC4-5D6E-409C-BE32-E72D297353CC}">
              <c16:uniqueId val="{00000000-9A26-448D-9AF0-094184792949}"/>
            </c:ext>
          </c:extLst>
        </c:ser>
        <c:dLbls>
          <c:showLegendKey val="0"/>
          <c:showVal val="0"/>
          <c:showCatName val="0"/>
          <c:showSerName val="0"/>
          <c:showPercent val="0"/>
          <c:showBubbleSize val="0"/>
        </c:dLbls>
        <c:axId val="725241104"/>
        <c:axId val="725238152"/>
      </c:scatterChart>
      <c:scatterChart>
        <c:scatterStyle val="lineMarker"/>
        <c:varyColors val="0"/>
        <c:ser>
          <c:idx val="1"/>
          <c:order val="1"/>
          <c:tx>
            <c:strRef>
              <c:f>'3.a'!$C$2</c:f>
              <c:strCache>
                <c:ptCount val="1"/>
                <c:pt idx="0">
                  <c:v>Procento cizinců</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2.2222222222222233E-2"/>
                  <c:y val="-3.4458512958183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26-448D-9AF0-094184792949}"/>
                </c:ext>
              </c:extLst>
            </c:dLbl>
            <c:dLbl>
              <c:idx val="1"/>
              <c:layout>
                <c:manualLayout>
                  <c:x val="-3.8888888888888917E-2"/>
                  <c:y val="2.95358682498718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26-448D-9AF0-094184792949}"/>
                </c:ext>
              </c:extLst>
            </c:dLbl>
            <c:dLbl>
              <c:idx val="2"/>
              <c:layout>
                <c:manualLayout>
                  <c:x val="-3.6111111111111108E-2"/>
                  <c:y val="3.9381157666495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A26-448D-9AF0-094184792949}"/>
                </c:ext>
              </c:extLst>
            </c:dLbl>
            <c:dLbl>
              <c:idx val="3"/>
              <c:layout>
                <c:manualLayout>
                  <c:x val="-3.3333333333333333E-2"/>
                  <c:y val="3.9381157666495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26-448D-9AF0-094184792949}"/>
                </c:ext>
              </c:extLst>
            </c:dLbl>
            <c:dLbl>
              <c:idx val="4"/>
              <c:layout>
                <c:manualLayout>
                  <c:x val="-3.3333333333333333E-2"/>
                  <c:y val="3.9381157666495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26-448D-9AF0-094184792949}"/>
                </c:ext>
              </c:extLst>
            </c:dLbl>
            <c:dLbl>
              <c:idx val="5"/>
              <c:layout>
                <c:manualLayout>
                  <c:x val="-4.4444444444444446E-2"/>
                  <c:y val="5.4149091791431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26-448D-9AF0-094184792949}"/>
                </c:ext>
              </c:extLst>
            </c:dLbl>
            <c:dLbl>
              <c:idx val="6"/>
              <c:layout>
                <c:manualLayout>
                  <c:x val="-4.1666666666666664E-2"/>
                  <c:y val="5.4149091791431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26-448D-9AF0-094184792949}"/>
                </c:ext>
              </c:extLst>
            </c:dLbl>
            <c:dLbl>
              <c:idx val="7"/>
              <c:layout>
                <c:manualLayout>
                  <c:x val="-5.8333333333333334E-2"/>
                  <c:y val="-4.9226447083119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26-448D-9AF0-094184792949}"/>
                </c:ext>
              </c:extLst>
            </c:dLbl>
            <c:dLbl>
              <c:idx val="8"/>
              <c:layout>
                <c:manualLayout>
                  <c:x val="-5.8333333333333438E-2"/>
                  <c:y val="-4.4303802374807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A26-448D-9AF0-094184792949}"/>
                </c:ext>
              </c:extLst>
            </c:dLbl>
            <c:dLbl>
              <c:idx val="9"/>
              <c:layout>
                <c:manualLayout>
                  <c:x val="-7.4999999999999997E-2"/>
                  <c:y val="-3.9381157666495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8B-445D-9766-53096448AF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'3.a'!$A$3:$A$12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'3.a'!$C$3:$C$12</c:f>
              <c:numCache>
                <c:formatCode>0.0%</c:formatCode>
                <c:ptCount val="10"/>
                <c:pt idx="0">
                  <c:v>0.13600000000000001</c:v>
                </c:pt>
                <c:pt idx="1">
                  <c:v>0.13700000000000001</c:v>
                </c:pt>
                <c:pt idx="2">
                  <c:v>0.14199999999999999</c:v>
                </c:pt>
                <c:pt idx="3">
                  <c:v>0.14899999999999999</c:v>
                </c:pt>
                <c:pt idx="4">
                  <c:v>0.153</c:v>
                </c:pt>
                <c:pt idx="5">
                  <c:v>0.161</c:v>
                </c:pt>
                <c:pt idx="6">
                  <c:v>0.17199999999999999</c:v>
                </c:pt>
                <c:pt idx="7">
                  <c:v>0.17799999999999999</c:v>
                </c:pt>
                <c:pt idx="8">
                  <c:v>0.188</c:v>
                </c:pt>
                <c:pt idx="9">
                  <c:v>0.19400000000000001</c:v>
                </c:pt>
              </c:numCache>
            </c:numRef>
          </c:yVal>
          <c:smooth val="0"/>
          <c:extLst>
            <c:ext xmlns:c16="http://schemas.microsoft.com/office/drawing/2014/chart" uri="{C3380CC4-5D6E-409C-BE32-E72D297353CC}">
              <c16:uniqueId val="{00000001-9A26-448D-9AF0-094184792949}"/>
            </c:ext>
          </c:extLst>
        </c:ser>
        <c:dLbls>
          <c:showLegendKey val="0"/>
          <c:showVal val="0"/>
          <c:showCatName val="0"/>
          <c:showSerName val="0"/>
          <c:showPercent val="0"/>
          <c:showBubbleSize val="0"/>
        </c:dLbls>
        <c:axId val="770297312"/>
        <c:axId val="770294032"/>
      </c:scatterChart>
      <c:valAx>
        <c:axId val="725241104"/>
        <c:scaling>
          <c:orientation val="minMax"/>
          <c:max val="2019"/>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725238152"/>
        <c:crosses val="autoZero"/>
        <c:crossBetween val="midCat"/>
        <c:majorUnit val="1"/>
      </c:valAx>
      <c:valAx>
        <c:axId val="725238152"/>
        <c:scaling>
          <c:orientation val="minMax"/>
          <c:max val="10000"/>
          <c:min val="6000"/>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accent5"/>
                </a:solidFill>
                <a:latin typeface="+mn-lt"/>
                <a:ea typeface="+mn-ea"/>
                <a:cs typeface="+mn-cs"/>
              </a:defRPr>
            </a:pPr>
            <a:endParaRPr lang="cs-CZ"/>
          </a:p>
        </c:txPr>
        <c:crossAx val="725241104"/>
        <c:crosses val="autoZero"/>
        <c:crossBetween val="midCat"/>
        <c:majorUnit val="500"/>
      </c:valAx>
      <c:valAx>
        <c:axId val="770294032"/>
        <c:scaling>
          <c:orientation val="minMax"/>
          <c:min val="0.13"/>
        </c:scaling>
        <c:delete val="0"/>
        <c:axPos val="r"/>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cs-CZ"/>
          </a:p>
        </c:txPr>
        <c:crossAx val="770297312"/>
        <c:crosses val="max"/>
        <c:crossBetween val="midCat"/>
      </c:valAx>
      <c:valAx>
        <c:axId val="770297312"/>
        <c:scaling>
          <c:orientation val="minMax"/>
        </c:scaling>
        <c:delete val="1"/>
        <c:axPos val="b"/>
        <c:numFmt formatCode="General" sourceLinked="1"/>
        <c:majorTickMark val="out"/>
        <c:minorTickMark val="none"/>
        <c:tickLblPos val="nextTo"/>
        <c:crossAx val="7702940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527956</xdr:colOff>
      <xdr:row>0</xdr:row>
      <xdr:rowOff>242207</xdr:rowOff>
    </xdr:from>
    <xdr:to>
      <xdr:col>12</xdr:col>
      <xdr:colOff>130629</xdr:colOff>
      <xdr:row>14</xdr:row>
      <xdr:rowOff>114299</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136071</xdr:colOff>
      <xdr:row>7</xdr:row>
      <xdr:rowOff>78921</xdr:rowOff>
    </xdr:from>
    <xdr:to>
      <xdr:col>11</xdr:col>
      <xdr:colOff>549727</xdr:colOff>
      <xdr:row>27</xdr:row>
      <xdr:rowOff>152399</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310243</xdr:colOff>
      <xdr:row>0</xdr:row>
      <xdr:rowOff>51707</xdr:rowOff>
    </xdr:from>
    <xdr:to>
      <xdr:col>11</xdr:col>
      <xdr:colOff>5443</xdr:colOff>
      <xdr:row>11</xdr:row>
      <xdr:rowOff>182335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C40"/>
  <sheetViews>
    <sheetView tabSelected="1" workbookViewId="0">
      <selection activeCell="B1" sqref="B1"/>
    </sheetView>
  </sheetViews>
  <sheetFormatPr defaultRowHeight="15" x14ac:dyDescent="0.25"/>
  <cols>
    <col min="1" max="1" width="9.140625" style="966"/>
    <col min="2" max="2" width="89.7109375" customWidth="1"/>
    <col min="3" max="3" width="22.7109375" bestFit="1" customWidth="1"/>
  </cols>
  <sheetData>
    <row r="1" spans="1:3" ht="31.15" customHeight="1" thickBot="1" x14ac:dyDescent="0.3">
      <c r="A1" s="958" t="s">
        <v>724</v>
      </c>
      <c r="B1" s="1" t="s">
        <v>0</v>
      </c>
      <c r="C1" s="2" t="s">
        <v>1</v>
      </c>
    </row>
    <row r="2" spans="1:3" x14ac:dyDescent="0.25">
      <c r="A2" s="963" t="s">
        <v>2</v>
      </c>
      <c r="B2" s="959" t="s">
        <v>3</v>
      </c>
      <c r="C2" s="3"/>
    </row>
    <row r="3" spans="1:3" x14ac:dyDescent="0.25">
      <c r="A3" s="964" t="s">
        <v>4</v>
      </c>
      <c r="B3" s="960" t="s">
        <v>5</v>
      </c>
      <c r="C3" s="4"/>
    </row>
    <row r="4" spans="1:3" x14ac:dyDescent="0.25">
      <c r="A4" s="964" t="s">
        <v>6</v>
      </c>
      <c r="B4" s="960" t="s">
        <v>7</v>
      </c>
      <c r="C4" s="4"/>
    </row>
    <row r="5" spans="1:3" ht="30" x14ac:dyDescent="0.25">
      <c r="A5" s="964" t="s">
        <v>8</v>
      </c>
      <c r="B5" s="960" t="s">
        <v>9</v>
      </c>
      <c r="C5" s="4"/>
    </row>
    <row r="6" spans="1:3" ht="15" customHeight="1" x14ac:dyDescent="0.25">
      <c r="A6" s="964" t="s">
        <v>10</v>
      </c>
      <c r="B6" s="960" t="s">
        <v>11</v>
      </c>
      <c r="C6" s="4" t="s">
        <v>2081</v>
      </c>
    </row>
    <row r="7" spans="1:3" ht="15" customHeight="1" x14ac:dyDescent="0.25">
      <c r="A7" s="964" t="s">
        <v>12</v>
      </c>
      <c r="B7" s="960" t="s">
        <v>13</v>
      </c>
      <c r="C7" s="4"/>
    </row>
    <row r="8" spans="1:3" ht="15" customHeight="1" x14ac:dyDescent="0.25">
      <c r="A8" s="964" t="s">
        <v>14</v>
      </c>
      <c r="B8" s="960" t="s">
        <v>15</v>
      </c>
      <c r="C8" s="4"/>
    </row>
    <row r="9" spans="1:3" ht="15" customHeight="1" x14ac:dyDescent="0.25">
      <c r="A9" s="964" t="s">
        <v>16</v>
      </c>
      <c r="B9" s="960" t="s">
        <v>1540</v>
      </c>
      <c r="C9" s="4"/>
    </row>
    <row r="10" spans="1:3" ht="15" customHeight="1" x14ac:dyDescent="0.25">
      <c r="A10" s="964" t="s">
        <v>17</v>
      </c>
      <c r="B10" s="960" t="s">
        <v>18</v>
      </c>
      <c r="C10" s="4"/>
    </row>
    <row r="11" spans="1:3" ht="15" customHeight="1" x14ac:dyDescent="0.25">
      <c r="A11" s="964" t="s">
        <v>19</v>
      </c>
      <c r="B11" s="960" t="s">
        <v>20</v>
      </c>
      <c r="C11" s="4"/>
    </row>
    <row r="12" spans="1:3" ht="15" customHeight="1" x14ac:dyDescent="0.25">
      <c r="A12" s="964" t="s">
        <v>21</v>
      </c>
      <c r="B12" s="960" t="s">
        <v>22</v>
      </c>
      <c r="C12" s="4"/>
    </row>
    <row r="13" spans="1:3" ht="15" customHeight="1" x14ac:dyDescent="0.25">
      <c r="A13" s="964" t="s">
        <v>23</v>
      </c>
      <c r="B13" s="961" t="s">
        <v>24</v>
      </c>
      <c r="C13" s="4"/>
    </row>
    <row r="14" spans="1:3" ht="15" customHeight="1" x14ac:dyDescent="0.25">
      <c r="A14" s="964" t="s">
        <v>25</v>
      </c>
      <c r="B14" s="960" t="s">
        <v>26</v>
      </c>
      <c r="C14" s="4"/>
    </row>
    <row r="15" spans="1:3" ht="15" customHeight="1" x14ac:dyDescent="0.25">
      <c r="A15" s="964" t="s">
        <v>27</v>
      </c>
      <c r="B15" s="960" t="s">
        <v>28</v>
      </c>
      <c r="C15" s="4"/>
    </row>
    <row r="16" spans="1:3" ht="15" customHeight="1" x14ac:dyDescent="0.25">
      <c r="A16" s="964" t="s">
        <v>29</v>
      </c>
      <c r="B16" s="960" t="s">
        <v>30</v>
      </c>
      <c r="C16" s="4"/>
    </row>
    <row r="17" spans="1:3" ht="15" customHeight="1" x14ac:dyDescent="0.25">
      <c r="A17" s="964" t="s">
        <v>31</v>
      </c>
      <c r="B17" s="960" t="s">
        <v>32</v>
      </c>
      <c r="C17" s="4"/>
    </row>
    <row r="18" spans="1:3" ht="15" customHeight="1" x14ac:dyDescent="0.25">
      <c r="A18" s="964" t="s">
        <v>33</v>
      </c>
      <c r="B18" s="960" t="s">
        <v>34</v>
      </c>
      <c r="C18" s="4"/>
    </row>
    <row r="19" spans="1:3" ht="15" customHeight="1" x14ac:dyDescent="0.25">
      <c r="A19" s="964" t="s">
        <v>35</v>
      </c>
      <c r="B19" s="960" t="s">
        <v>36</v>
      </c>
      <c r="C19" s="4"/>
    </row>
    <row r="20" spans="1:3" ht="15" customHeight="1" x14ac:dyDescent="0.25">
      <c r="A20" s="964" t="s">
        <v>37</v>
      </c>
      <c r="B20" s="960" t="s">
        <v>38</v>
      </c>
      <c r="C20" s="4"/>
    </row>
    <row r="21" spans="1:3" ht="15" customHeight="1" x14ac:dyDescent="0.25">
      <c r="A21" s="964" t="s">
        <v>39</v>
      </c>
      <c r="B21" s="960" t="s">
        <v>40</v>
      </c>
      <c r="C21" s="4"/>
    </row>
    <row r="22" spans="1:3" ht="15" customHeight="1" x14ac:dyDescent="0.25">
      <c r="A22" s="964" t="s">
        <v>41</v>
      </c>
      <c r="B22" s="960" t="s">
        <v>42</v>
      </c>
      <c r="C22" s="4"/>
    </row>
    <row r="23" spans="1:3" ht="15" customHeight="1" x14ac:dyDescent="0.25">
      <c r="A23" s="964" t="s">
        <v>43</v>
      </c>
      <c r="B23" s="960" t="s">
        <v>44</v>
      </c>
      <c r="C23" s="4"/>
    </row>
    <row r="24" spans="1:3" ht="15" customHeight="1" x14ac:dyDescent="0.25">
      <c r="A24" s="964" t="s">
        <v>45</v>
      </c>
      <c r="B24" s="960" t="s">
        <v>46</v>
      </c>
      <c r="C24" s="4"/>
    </row>
    <row r="25" spans="1:3" ht="15" customHeight="1" x14ac:dyDescent="0.25">
      <c r="A25" s="964" t="s">
        <v>47</v>
      </c>
      <c r="B25" s="960" t="s">
        <v>48</v>
      </c>
      <c r="C25" s="4"/>
    </row>
    <row r="26" spans="1:3" ht="15" customHeight="1" x14ac:dyDescent="0.25">
      <c r="A26" s="964" t="s">
        <v>49</v>
      </c>
      <c r="B26" s="960" t="s">
        <v>50</v>
      </c>
      <c r="C26" s="4"/>
    </row>
    <row r="27" spans="1:3" ht="15" customHeight="1" x14ac:dyDescent="0.25">
      <c r="A27" s="964" t="s">
        <v>51</v>
      </c>
      <c r="B27" s="960" t="s">
        <v>52</v>
      </c>
      <c r="C27" s="4"/>
    </row>
    <row r="28" spans="1:3" ht="15" customHeight="1" x14ac:dyDescent="0.25">
      <c r="A28" s="964" t="s">
        <v>53</v>
      </c>
      <c r="B28" s="960" t="s">
        <v>54</v>
      </c>
      <c r="C28" s="4"/>
    </row>
    <row r="29" spans="1:3" ht="15" customHeight="1" x14ac:dyDescent="0.25">
      <c r="A29" s="964" t="s">
        <v>55</v>
      </c>
      <c r="B29" s="960" t="s">
        <v>56</v>
      </c>
      <c r="C29" s="4"/>
    </row>
    <row r="30" spans="1:3" ht="15" customHeight="1" x14ac:dyDescent="0.25">
      <c r="A30" s="964" t="s">
        <v>57</v>
      </c>
      <c r="B30" s="960" t="s">
        <v>58</v>
      </c>
      <c r="C30" s="4"/>
    </row>
    <row r="31" spans="1:3" ht="15" customHeight="1" x14ac:dyDescent="0.25">
      <c r="A31" s="964" t="s">
        <v>59</v>
      </c>
      <c r="B31" s="960" t="s">
        <v>60</v>
      </c>
      <c r="C31" s="4"/>
    </row>
    <row r="32" spans="1:3" ht="15" customHeight="1" x14ac:dyDescent="0.25">
      <c r="A32" s="964" t="s">
        <v>61</v>
      </c>
      <c r="B32" s="960" t="s">
        <v>62</v>
      </c>
      <c r="C32" s="4"/>
    </row>
    <row r="33" spans="1:3" ht="15" customHeight="1" x14ac:dyDescent="0.25">
      <c r="A33" s="964" t="s">
        <v>63</v>
      </c>
      <c r="B33" s="960" t="s">
        <v>64</v>
      </c>
      <c r="C33" s="4"/>
    </row>
    <row r="34" spans="1:3" ht="15" customHeight="1" x14ac:dyDescent="0.25">
      <c r="A34" s="964" t="s">
        <v>65</v>
      </c>
      <c r="B34" s="960" t="s">
        <v>66</v>
      </c>
      <c r="C34" s="4"/>
    </row>
    <row r="35" spans="1:3" ht="15" customHeight="1" x14ac:dyDescent="0.25">
      <c r="A35" s="964" t="s">
        <v>67</v>
      </c>
      <c r="B35" s="960" t="s">
        <v>68</v>
      </c>
      <c r="C35" s="4"/>
    </row>
    <row r="36" spans="1:3" ht="15" customHeight="1" x14ac:dyDescent="0.25">
      <c r="A36" s="964" t="s">
        <v>69</v>
      </c>
      <c r="B36" s="960" t="s">
        <v>70</v>
      </c>
      <c r="C36" s="4"/>
    </row>
    <row r="37" spans="1:3" ht="15" customHeight="1" x14ac:dyDescent="0.25">
      <c r="A37" s="964" t="s">
        <v>71</v>
      </c>
      <c r="B37" s="960" t="s">
        <v>75</v>
      </c>
      <c r="C37" s="4"/>
    </row>
    <row r="38" spans="1:3" ht="15" customHeight="1" x14ac:dyDescent="0.25">
      <c r="A38" s="964" t="s">
        <v>2078</v>
      </c>
      <c r="B38" s="960" t="s">
        <v>72</v>
      </c>
      <c r="C38" s="4"/>
    </row>
    <row r="39" spans="1:3" ht="15" customHeight="1" x14ac:dyDescent="0.25">
      <c r="A39" s="964" t="s">
        <v>2079</v>
      </c>
      <c r="B39" s="960" t="s">
        <v>73</v>
      </c>
      <c r="C39" s="4"/>
    </row>
    <row r="40" spans="1:3" ht="15" customHeight="1" thickBot="1" x14ac:dyDescent="0.3">
      <c r="A40" s="965" t="s">
        <v>2080</v>
      </c>
      <c r="B40" s="962" t="s">
        <v>74</v>
      </c>
      <c r="C40" s="605"/>
    </row>
  </sheetData>
  <hyperlinks>
    <hyperlink ref="B2" location="'2.1 MŠMT'!A1" display="Počet studijních programů a oborů podle skupin kmenových oborů (údaje platné k 31. 12. 2019)"/>
    <hyperlink ref="B3" location="'2.2 MŠMT'!A1" display="Studijní programy v cizím jazyce (počty)"/>
    <hyperlink ref="B4" location="'2.3 MŠMT'!A1" display="Společné studijní programy &quot;Joint/Double/Multiple Degree&quot;"/>
    <hyperlink ref="B5" location="'2.4 MŠMT'!A1" display="Akreditované studijní programy uskutečňované společně s jinou vysokou školou nebo s veřejnou výzkumnou institucí se sídlem v ČR"/>
    <hyperlink ref="B6" location="'2.5 MŠMT prázdná'!A1" display="Akreditované studijní programy uskutečňované společně s vyšší odbornou školou"/>
    <hyperlink ref="B7" location="'2.6 MŠMT'!A1" display="Počet kurzů celoživotního vzdělávání podle skupin kmenových oborů"/>
    <hyperlink ref="B8" location="'2.7 MŠMT'!A1" display="Počet účastníků kurzů celoživotního vzdělávání podle skupin kmenových oborů"/>
    <hyperlink ref="B9" location="'2.8'!A1" display="Přehled studijních programů akreditovaných v cizích jazycích"/>
    <hyperlink ref="B10" location="'3.1 MŠMT'!A1" display="Studenti v akreditovaných studijních programech (počty studií) (k 31. 12. 2019)"/>
    <hyperlink ref="B11" location="'3.2 MŠMT'!A1" display="Celkový počet studentů - samoplátců podle skupin kmenových oborů"/>
    <hyperlink ref="B12" location="'3.3 MŠMT'!A1" display="Studijní neúspěšnost 1. ročníku studia (v %) - data a metodika MŠMT"/>
    <hyperlink ref="B14" location="'3.5'!A1" display="Počet studentů podle studijních programů (k 31. 10. 2019)"/>
    <hyperlink ref="B15" location="'4.1 MŠMT'!A1" display="Celkový počet absolventů"/>
    <hyperlink ref="B16" location="'5.1 MŠMT'!A1" display="Počet uchazečů, podaných přihlášek, počet přijatých, počet zapsaných"/>
    <hyperlink ref="B17" location="'6.1 MŠMT'!A1" display="Přehled o kvalifikační struktuře pracovníků dle fakult - přepočtený počet"/>
    <hyperlink ref="B18" location="'6.2 MŠMT'!A1" display="Věková struktura akademických a vědeckých pracovníků (počty fyzických osob)"/>
    <hyperlink ref="B19" location="'6.3 MŠMT'!A1" display="Přehled o úvazcích pracovníků (jde o akademické a vědecké, bez ostatních)"/>
    <hyperlink ref="B20" location="'6.4 MŠMT'!A1" display="Vedoucí pracovníci"/>
    <hyperlink ref="B21" location="'6.5 MŠMT'!A1" display="Počet akademických pracovníků s cizím státním občanstvím dle fakult"/>
    <hyperlink ref="B22" location="'6.6 MŠMT'!A1" display="Počty a průměrný věk nově habilitovaných a jmenovaných podle fakult"/>
    <hyperlink ref="B23" location="'7.1 MŠMT'!A1" display="Zapojení do programů mezinárodní spolupráce (bez ohledu na zdroj financování)"/>
    <hyperlink ref="B24" location="'7.2 MŠMT'!A1" display="Mobilita studentů, akademických a ostatních pracovníků podle zemí (bez ohledu na zdroj financování)"/>
    <hyperlink ref="B25" location="'7.3 MŠMT'!A1" display="Mobilita absolventů (podíly absolvovaných studií)"/>
    <hyperlink ref="B26" location="'7.4'!A1" display="Mobilita akademických a vědeckých pracovníků"/>
    <hyperlink ref="B27" location="'8.1 MŠMT'!A1" display="Vědecké konference"/>
    <hyperlink ref="B28" location="'8.2 MŠMT'!A1" display="Odborníci z aplikační sféry podílející se na výuce a na praxi v akreditovaných studijních programech"/>
    <hyperlink ref="B29" location="'8.3 MŠMT'!A1" display="Počet studijních oborů s povinnou odbornou praxí delší než 1 měsíc"/>
    <hyperlink ref="B30" location="'8.4 MŠMT'!A1" display="Transfer znalostí a výsledků výzkumu do praxe"/>
    <hyperlink ref="B31" location="'8.5'!A1" display="Strukturální fondy EU - Přehled realizovaných projektů UK"/>
    <hyperlink ref="B32" location="'8.6'!A1" display="Zapojení vysoké školy do Rozvojových projektů MŠMT"/>
    <hyperlink ref="B33" location="'10.1'!A1" display="Umístění UK ve vybraných mezinárodních žebříčcích"/>
    <hyperlink ref="B34" location="'10.2'!A1" display="Ocenění v oblasti vědy a výzkumu"/>
    <hyperlink ref="B35" location="'10.3'!A1" display="Ocenění udělovaná Univerzitou Karlovou"/>
    <hyperlink ref="B36" location="'12.1 MŠMT'!A1" display="Péče o studenty"/>
    <hyperlink ref="B37" location="'12.2 MŠMT'!A1" display="Vysokoškolské knihovny, knihovnicko-informační služby"/>
    <hyperlink ref="B38" location="'2.a'!A1" display="Počet e-learningových kurzů centrálně provozovaných v systému Moodle"/>
    <hyperlink ref="B39" location="'2.b'!A1" display="Počty návštěv v centrálních instalacích Moodle pro výuku"/>
    <hyperlink ref="B40" location="'3.a'!A1" display="Procento a počet studentů - cizinců (2009 - 2019)"/>
    <hyperlink ref="B13" location="'3.4 MŠMT'!A1" display="Stipendia studentům podle účelu stipendia (počty fyzických osob)"/>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5"/>
  <sheetViews>
    <sheetView zoomScaleNormal="100" workbookViewId="0">
      <selection activeCell="E12" sqref="E12"/>
    </sheetView>
  </sheetViews>
  <sheetFormatPr defaultColWidth="9.140625" defaultRowHeight="12.75" x14ac:dyDescent="0.2"/>
  <cols>
    <col min="1" max="1" width="47.7109375" style="19" customWidth="1"/>
    <col min="2" max="2" width="6.7109375" style="37" customWidth="1"/>
    <col min="3" max="10" width="8.28515625" style="5" customWidth="1"/>
    <col min="11" max="16384" width="9.140625" style="5"/>
  </cols>
  <sheetData>
    <row r="1" spans="1:21" ht="25.5" customHeight="1" x14ac:dyDescent="0.2">
      <c r="A1" s="743" t="s">
        <v>352</v>
      </c>
      <c r="B1" s="744"/>
      <c r="C1" s="744"/>
      <c r="D1" s="744"/>
      <c r="E1" s="744"/>
      <c r="F1" s="744"/>
      <c r="G1" s="744"/>
      <c r="H1" s="744"/>
      <c r="I1" s="744"/>
      <c r="J1" s="744"/>
      <c r="K1" s="723"/>
      <c r="L1" s="713"/>
      <c r="M1" s="713"/>
      <c r="N1" s="713"/>
      <c r="O1" s="713"/>
      <c r="P1" s="713"/>
      <c r="Q1" s="713"/>
      <c r="R1" s="713"/>
      <c r="S1" s="713"/>
      <c r="T1" s="713"/>
      <c r="U1" s="713"/>
    </row>
    <row r="2" spans="1:21" s="9" customFormat="1" ht="38.25" customHeight="1" x14ac:dyDescent="0.2">
      <c r="A2" s="461" t="s">
        <v>77</v>
      </c>
      <c r="B2" s="6"/>
      <c r="C2" s="745" t="s">
        <v>78</v>
      </c>
      <c r="D2" s="746"/>
      <c r="E2" s="745" t="s">
        <v>79</v>
      </c>
      <c r="F2" s="746"/>
      <c r="G2" s="745" t="s">
        <v>80</v>
      </c>
      <c r="H2" s="746"/>
      <c r="I2" s="747" t="s">
        <v>81</v>
      </c>
      <c r="J2" s="748"/>
      <c r="K2" s="89" t="s">
        <v>82</v>
      </c>
      <c r="L2" s="8"/>
      <c r="M2" s="8"/>
      <c r="N2" s="8"/>
      <c r="O2" s="8"/>
      <c r="P2" s="8"/>
      <c r="Q2" s="8"/>
      <c r="R2" s="8"/>
      <c r="S2" s="8"/>
      <c r="T2" s="8"/>
      <c r="U2" s="8"/>
    </row>
    <row r="3" spans="1:21" s="9" customFormat="1" ht="13.5" customHeight="1" thickBot="1" x14ac:dyDescent="0.25">
      <c r="A3" s="10"/>
      <c r="B3" s="11"/>
      <c r="C3" s="90" t="s">
        <v>83</v>
      </c>
      <c r="D3" s="90" t="s">
        <v>84</v>
      </c>
      <c r="E3" s="90" t="s">
        <v>83</v>
      </c>
      <c r="F3" s="90" t="s">
        <v>84</v>
      </c>
      <c r="G3" s="90" t="s">
        <v>83</v>
      </c>
      <c r="H3" s="90" t="s">
        <v>84</v>
      </c>
      <c r="I3" s="91" t="s">
        <v>83</v>
      </c>
      <c r="J3" s="91" t="s">
        <v>84</v>
      </c>
      <c r="K3" s="14"/>
    </row>
    <row r="4" spans="1:21" s="16" customFormat="1" ht="15" customHeight="1" x14ac:dyDescent="0.2">
      <c r="A4" s="15" t="s">
        <v>85</v>
      </c>
      <c r="B4" s="703"/>
      <c r="C4" s="704"/>
      <c r="D4" s="704"/>
      <c r="E4" s="704"/>
      <c r="F4" s="704"/>
      <c r="G4" s="704"/>
      <c r="H4" s="704"/>
      <c r="I4" s="704"/>
      <c r="J4" s="704"/>
      <c r="K4" s="705"/>
    </row>
    <row r="5" spans="1:21" s="19" customFormat="1" x14ac:dyDescent="0.2">
      <c r="A5" s="17" t="s">
        <v>86</v>
      </c>
      <c r="B5" s="18" t="s">
        <v>87</v>
      </c>
      <c r="C5" s="699"/>
      <c r="D5" s="699"/>
      <c r="E5" s="699"/>
      <c r="F5" s="699"/>
      <c r="G5" s="699"/>
      <c r="H5" s="699"/>
      <c r="I5" s="699"/>
      <c r="J5" s="699"/>
      <c r="K5" s="700"/>
    </row>
    <row r="6" spans="1:21" x14ac:dyDescent="0.2">
      <c r="A6" s="20" t="s">
        <v>88</v>
      </c>
      <c r="B6" s="21" t="s">
        <v>89</v>
      </c>
      <c r="C6" s="22">
        <v>0</v>
      </c>
      <c r="D6" s="22">
        <v>0</v>
      </c>
      <c r="E6" s="22">
        <v>0</v>
      </c>
      <c r="F6" s="22">
        <v>0</v>
      </c>
      <c r="G6" s="22">
        <v>0</v>
      </c>
      <c r="H6" s="22">
        <v>0</v>
      </c>
      <c r="I6" s="22">
        <v>0</v>
      </c>
      <c r="J6" s="22">
        <v>0</v>
      </c>
      <c r="K6" s="92">
        <f>SUM(C6:J6)</f>
        <v>0</v>
      </c>
    </row>
    <row r="7" spans="1:21" x14ac:dyDescent="0.2">
      <c r="A7" s="20" t="s">
        <v>90</v>
      </c>
      <c r="B7" s="21" t="s">
        <v>91</v>
      </c>
      <c r="C7" s="22">
        <v>0</v>
      </c>
      <c r="D7" s="22">
        <v>0</v>
      </c>
      <c r="E7" s="22">
        <v>0</v>
      </c>
      <c r="F7" s="22">
        <v>0</v>
      </c>
      <c r="G7" s="22">
        <v>0</v>
      </c>
      <c r="H7" s="22">
        <v>0</v>
      </c>
      <c r="I7" s="22">
        <v>0</v>
      </c>
      <c r="J7" s="22">
        <v>0</v>
      </c>
      <c r="K7" s="92">
        <f t="shared" ref="K7:K19" si="0">SUM(C7:J7)</f>
        <v>0</v>
      </c>
    </row>
    <row r="8" spans="1:21" x14ac:dyDescent="0.2">
      <c r="A8" s="20" t="s">
        <v>92</v>
      </c>
      <c r="B8" s="21" t="s">
        <v>93</v>
      </c>
      <c r="C8" s="22">
        <v>152</v>
      </c>
      <c r="D8" s="22">
        <v>119</v>
      </c>
      <c r="E8" s="22">
        <v>48</v>
      </c>
      <c r="F8" s="22">
        <v>0</v>
      </c>
      <c r="G8" s="22">
        <v>87</v>
      </c>
      <c r="H8" s="22">
        <v>125</v>
      </c>
      <c r="I8" s="22">
        <v>47</v>
      </c>
      <c r="J8" s="22">
        <v>27</v>
      </c>
      <c r="K8" s="92">
        <f t="shared" si="0"/>
        <v>605</v>
      </c>
    </row>
    <row r="9" spans="1:21" x14ac:dyDescent="0.2">
      <c r="A9" s="20" t="s">
        <v>94</v>
      </c>
      <c r="B9" s="21" t="s">
        <v>95</v>
      </c>
      <c r="C9" s="22">
        <v>0</v>
      </c>
      <c r="D9" s="22">
        <v>0</v>
      </c>
      <c r="E9" s="22">
        <v>0</v>
      </c>
      <c r="F9" s="22">
        <v>0</v>
      </c>
      <c r="G9" s="22">
        <v>0</v>
      </c>
      <c r="H9" s="22">
        <v>0</v>
      </c>
      <c r="I9" s="22">
        <v>0</v>
      </c>
      <c r="J9" s="22">
        <v>0</v>
      </c>
      <c r="K9" s="92">
        <f t="shared" si="0"/>
        <v>0</v>
      </c>
    </row>
    <row r="10" spans="1:21" x14ac:dyDescent="0.2">
      <c r="A10" s="20" t="s">
        <v>96</v>
      </c>
      <c r="B10" s="21" t="s">
        <v>97</v>
      </c>
      <c r="C10" s="22">
        <v>0</v>
      </c>
      <c r="D10" s="22">
        <v>0</v>
      </c>
      <c r="E10" s="22">
        <v>0</v>
      </c>
      <c r="F10" s="22">
        <v>0</v>
      </c>
      <c r="G10" s="22">
        <v>0</v>
      </c>
      <c r="H10" s="22">
        <v>0</v>
      </c>
      <c r="I10" s="22">
        <v>0</v>
      </c>
      <c r="J10" s="22">
        <v>0</v>
      </c>
      <c r="K10" s="92">
        <f t="shared" si="0"/>
        <v>0</v>
      </c>
    </row>
    <row r="11" spans="1:21" x14ac:dyDescent="0.2">
      <c r="A11" s="20" t="s">
        <v>98</v>
      </c>
      <c r="B11" s="21" t="s">
        <v>99</v>
      </c>
      <c r="C11" s="22">
        <v>0</v>
      </c>
      <c r="D11" s="22">
        <v>0</v>
      </c>
      <c r="E11" s="22">
        <v>0</v>
      </c>
      <c r="F11" s="22">
        <v>0</v>
      </c>
      <c r="G11" s="22">
        <v>0</v>
      </c>
      <c r="H11" s="22">
        <v>0</v>
      </c>
      <c r="I11" s="22">
        <v>0</v>
      </c>
      <c r="J11" s="22">
        <v>0</v>
      </c>
      <c r="K11" s="92">
        <f t="shared" si="0"/>
        <v>0</v>
      </c>
    </row>
    <row r="12" spans="1:21" x14ac:dyDescent="0.2">
      <c r="A12" s="20" t="s">
        <v>100</v>
      </c>
      <c r="B12" s="21" t="s">
        <v>101</v>
      </c>
      <c r="C12" s="22">
        <v>0</v>
      </c>
      <c r="D12" s="22">
        <v>0</v>
      </c>
      <c r="E12" s="22">
        <v>0</v>
      </c>
      <c r="F12" s="22">
        <v>0</v>
      </c>
      <c r="G12" s="22">
        <v>0</v>
      </c>
      <c r="H12" s="22">
        <v>0</v>
      </c>
      <c r="I12" s="22">
        <v>0</v>
      </c>
      <c r="J12" s="22">
        <v>0</v>
      </c>
      <c r="K12" s="92">
        <f t="shared" si="0"/>
        <v>0</v>
      </c>
    </row>
    <row r="13" spans="1:21" x14ac:dyDescent="0.2">
      <c r="A13" s="20" t="s">
        <v>102</v>
      </c>
      <c r="B13" s="21" t="s">
        <v>103</v>
      </c>
      <c r="C13" s="22">
        <v>0</v>
      </c>
      <c r="D13" s="22">
        <v>0</v>
      </c>
      <c r="E13" s="22">
        <v>0</v>
      </c>
      <c r="F13" s="22">
        <v>0</v>
      </c>
      <c r="G13" s="22">
        <v>0</v>
      </c>
      <c r="H13" s="22">
        <v>0</v>
      </c>
      <c r="I13" s="22">
        <v>0</v>
      </c>
      <c r="J13" s="22">
        <v>0</v>
      </c>
      <c r="K13" s="92">
        <f t="shared" si="0"/>
        <v>0</v>
      </c>
    </row>
    <row r="14" spans="1:21" x14ac:dyDescent="0.2">
      <c r="A14" s="20" t="s">
        <v>104</v>
      </c>
      <c r="B14" s="21" t="s">
        <v>105</v>
      </c>
      <c r="C14" s="22">
        <v>0</v>
      </c>
      <c r="D14" s="22">
        <v>0</v>
      </c>
      <c r="E14" s="22">
        <v>0</v>
      </c>
      <c r="F14" s="22">
        <v>0</v>
      </c>
      <c r="G14" s="22">
        <v>0</v>
      </c>
      <c r="H14" s="22">
        <v>0</v>
      </c>
      <c r="I14" s="22">
        <v>0</v>
      </c>
      <c r="J14" s="22">
        <v>0</v>
      </c>
      <c r="K14" s="92">
        <f t="shared" si="0"/>
        <v>0</v>
      </c>
    </row>
    <row r="15" spans="1:21" ht="12.75" customHeight="1" x14ac:dyDescent="0.2">
      <c r="A15" s="20" t="s">
        <v>106</v>
      </c>
      <c r="B15" s="21" t="s">
        <v>107</v>
      </c>
      <c r="C15" s="22">
        <v>0</v>
      </c>
      <c r="D15" s="22">
        <v>0</v>
      </c>
      <c r="E15" s="22">
        <v>0</v>
      </c>
      <c r="F15" s="22">
        <v>0</v>
      </c>
      <c r="G15" s="22">
        <v>0</v>
      </c>
      <c r="H15" s="22">
        <v>0</v>
      </c>
      <c r="I15" s="22">
        <v>0</v>
      </c>
      <c r="J15" s="22">
        <v>0</v>
      </c>
      <c r="K15" s="92">
        <f t="shared" si="0"/>
        <v>0</v>
      </c>
    </row>
    <row r="16" spans="1:21" x14ac:dyDescent="0.2">
      <c r="A16" s="20" t="s">
        <v>108</v>
      </c>
      <c r="B16" s="21" t="s">
        <v>109</v>
      </c>
      <c r="C16" s="22">
        <v>0</v>
      </c>
      <c r="D16" s="22">
        <v>0</v>
      </c>
      <c r="E16" s="22">
        <v>0</v>
      </c>
      <c r="F16" s="22">
        <v>0</v>
      </c>
      <c r="G16" s="22">
        <v>0</v>
      </c>
      <c r="H16" s="22">
        <v>0</v>
      </c>
      <c r="I16" s="22">
        <v>0</v>
      </c>
      <c r="J16" s="22">
        <v>0</v>
      </c>
      <c r="K16" s="92">
        <f t="shared" si="0"/>
        <v>0</v>
      </c>
    </row>
    <row r="17" spans="1:11" x14ac:dyDescent="0.2">
      <c r="A17" s="24" t="s">
        <v>110</v>
      </c>
      <c r="B17" s="25" t="s">
        <v>111</v>
      </c>
      <c r="C17" s="93">
        <f>SUM(C6:C16)</f>
        <v>152</v>
      </c>
      <c r="D17" s="93">
        <f t="shared" ref="D17:J17" si="1">SUM(D6:D16)</f>
        <v>119</v>
      </c>
      <c r="E17" s="93">
        <f t="shared" si="1"/>
        <v>48</v>
      </c>
      <c r="F17" s="93">
        <f t="shared" si="1"/>
        <v>0</v>
      </c>
      <c r="G17" s="93">
        <f t="shared" si="1"/>
        <v>87</v>
      </c>
      <c r="H17" s="93">
        <f t="shared" si="1"/>
        <v>125</v>
      </c>
      <c r="I17" s="93">
        <f t="shared" si="1"/>
        <v>47</v>
      </c>
      <c r="J17" s="93">
        <f t="shared" si="1"/>
        <v>27</v>
      </c>
      <c r="K17" s="92">
        <f>SUM(K6:K16)</f>
        <v>605</v>
      </c>
    </row>
    <row r="18" spans="1:11" x14ac:dyDescent="0.2">
      <c r="A18" s="94" t="s">
        <v>353</v>
      </c>
      <c r="B18" s="95" t="s">
        <v>111</v>
      </c>
      <c r="C18" s="96">
        <v>119</v>
      </c>
      <c r="D18" s="96">
        <v>39</v>
      </c>
      <c r="E18" s="96">
        <v>8</v>
      </c>
      <c r="F18" s="97">
        <v>0</v>
      </c>
      <c r="G18" s="96">
        <v>63</v>
      </c>
      <c r="H18" s="96">
        <v>65</v>
      </c>
      <c r="I18" s="96">
        <v>27</v>
      </c>
      <c r="J18" s="96">
        <v>16</v>
      </c>
      <c r="K18" s="98">
        <f t="shared" si="0"/>
        <v>337</v>
      </c>
    </row>
    <row r="19" spans="1:11" x14ac:dyDescent="0.2">
      <c r="A19" s="94" t="s">
        <v>354</v>
      </c>
      <c r="B19" s="95" t="s">
        <v>111</v>
      </c>
      <c r="C19" s="96">
        <v>25</v>
      </c>
      <c r="D19" s="96">
        <v>8</v>
      </c>
      <c r="E19" s="96">
        <v>3</v>
      </c>
      <c r="F19" s="96">
        <v>0</v>
      </c>
      <c r="G19" s="96">
        <v>7</v>
      </c>
      <c r="H19" s="96">
        <v>4</v>
      </c>
      <c r="I19" s="96">
        <v>6</v>
      </c>
      <c r="J19" s="96">
        <v>3</v>
      </c>
      <c r="K19" s="98">
        <f t="shared" si="0"/>
        <v>56</v>
      </c>
    </row>
    <row r="20" spans="1:11" x14ac:dyDescent="0.2">
      <c r="A20" s="27" t="s">
        <v>112</v>
      </c>
      <c r="B20" s="701"/>
      <c r="C20" s="701"/>
      <c r="D20" s="701"/>
      <c r="E20" s="701"/>
      <c r="F20" s="701"/>
      <c r="G20" s="701"/>
      <c r="H20" s="701"/>
      <c r="I20" s="701"/>
      <c r="J20" s="701"/>
      <c r="K20" s="702"/>
    </row>
    <row r="21" spans="1:11" x14ac:dyDescent="0.2">
      <c r="A21" s="17" t="s">
        <v>86</v>
      </c>
      <c r="B21" s="18" t="s">
        <v>87</v>
      </c>
      <c r="C21" s="699"/>
      <c r="D21" s="699"/>
      <c r="E21" s="699"/>
      <c r="F21" s="699"/>
      <c r="G21" s="699"/>
      <c r="H21" s="699"/>
      <c r="I21" s="699"/>
      <c r="J21" s="699"/>
      <c r="K21" s="700"/>
    </row>
    <row r="22" spans="1:11" x14ac:dyDescent="0.2">
      <c r="A22" s="20" t="s">
        <v>88</v>
      </c>
      <c r="B22" s="21" t="s">
        <v>89</v>
      </c>
      <c r="C22" s="22">
        <v>0</v>
      </c>
      <c r="D22" s="22">
        <v>0</v>
      </c>
      <c r="E22" s="22">
        <v>0</v>
      </c>
      <c r="F22" s="22">
        <v>0</v>
      </c>
      <c r="G22" s="22">
        <v>0</v>
      </c>
      <c r="H22" s="22">
        <v>0</v>
      </c>
      <c r="I22" s="22">
        <v>0</v>
      </c>
      <c r="J22" s="22">
        <v>0</v>
      </c>
      <c r="K22" s="92">
        <f>SUM(C22:J22)</f>
        <v>0</v>
      </c>
    </row>
    <row r="23" spans="1:11" x14ac:dyDescent="0.2">
      <c r="A23" s="20" t="s">
        <v>90</v>
      </c>
      <c r="B23" s="21" t="s">
        <v>91</v>
      </c>
      <c r="C23" s="22">
        <v>0</v>
      </c>
      <c r="D23" s="22">
        <v>0</v>
      </c>
      <c r="E23" s="22">
        <v>0</v>
      </c>
      <c r="F23" s="22">
        <v>0</v>
      </c>
      <c r="G23" s="22">
        <v>0</v>
      </c>
      <c r="H23" s="22">
        <v>0</v>
      </c>
      <c r="I23" s="22">
        <v>0</v>
      </c>
      <c r="J23" s="22">
        <v>0</v>
      </c>
      <c r="K23" s="92">
        <f t="shared" ref="K23:K35" si="2">SUM(C23:J23)</f>
        <v>0</v>
      </c>
    </row>
    <row r="24" spans="1:11" x14ac:dyDescent="0.2">
      <c r="A24" s="20" t="s">
        <v>92</v>
      </c>
      <c r="B24" s="21" t="s">
        <v>93</v>
      </c>
      <c r="C24" s="22">
        <v>55</v>
      </c>
      <c r="D24" s="22">
        <v>34</v>
      </c>
      <c r="E24" s="22">
        <v>1</v>
      </c>
      <c r="F24" s="22">
        <v>2</v>
      </c>
      <c r="G24" s="22">
        <v>15</v>
      </c>
      <c r="H24" s="22">
        <v>37</v>
      </c>
      <c r="I24" s="22">
        <v>25</v>
      </c>
      <c r="J24" s="22">
        <v>26</v>
      </c>
      <c r="K24" s="92">
        <f t="shared" si="2"/>
        <v>195</v>
      </c>
    </row>
    <row r="25" spans="1:11" x14ac:dyDescent="0.2">
      <c r="A25" s="20" t="s">
        <v>94</v>
      </c>
      <c r="B25" s="21" t="s">
        <v>95</v>
      </c>
      <c r="C25" s="22">
        <v>0</v>
      </c>
      <c r="D25" s="22">
        <v>0</v>
      </c>
      <c r="E25" s="22">
        <v>0</v>
      </c>
      <c r="F25" s="22">
        <v>0</v>
      </c>
      <c r="G25" s="22">
        <v>0</v>
      </c>
      <c r="H25" s="22">
        <v>0</v>
      </c>
      <c r="I25" s="22">
        <v>0</v>
      </c>
      <c r="J25" s="22">
        <v>0</v>
      </c>
      <c r="K25" s="92">
        <f t="shared" si="2"/>
        <v>0</v>
      </c>
    </row>
    <row r="26" spans="1:11" x14ac:dyDescent="0.2">
      <c r="A26" s="20" t="s">
        <v>96</v>
      </c>
      <c r="B26" s="21" t="s">
        <v>97</v>
      </c>
      <c r="C26" s="22">
        <v>0</v>
      </c>
      <c r="D26" s="22">
        <v>0</v>
      </c>
      <c r="E26" s="22">
        <v>0</v>
      </c>
      <c r="F26" s="22">
        <v>0</v>
      </c>
      <c r="G26" s="22">
        <v>0</v>
      </c>
      <c r="H26" s="22">
        <v>0</v>
      </c>
      <c r="I26" s="22">
        <v>0</v>
      </c>
      <c r="J26" s="22">
        <v>0</v>
      </c>
      <c r="K26" s="92">
        <f t="shared" si="2"/>
        <v>0</v>
      </c>
    </row>
    <row r="27" spans="1:11" x14ac:dyDescent="0.2">
      <c r="A27" s="20" t="s">
        <v>98</v>
      </c>
      <c r="B27" s="21" t="s">
        <v>99</v>
      </c>
      <c r="C27" s="22">
        <v>0</v>
      </c>
      <c r="D27" s="22">
        <v>0</v>
      </c>
      <c r="E27" s="22">
        <v>0</v>
      </c>
      <c r="F27" s="22">
        <v>0</v>
      </c>
      <c r="G27" s="22">
        <v>0</v>
      </c>
      <c r="H27" s="22">
        <v>0</v>
      </c>
      <c r="I27" s="22">
        <v>0</v>
      </c>
      <c r="J27" s="22">
        <v>0</v>
      </c>
      <c r="K27" s="92">
        <f t="shared" si="2"/>
        <v>0</v>
      </c>
    </row>
    <row r="28" spans="1:11" x14ac:dyDescent="0.2">
      <c r="A28" s="20" t="s">
        <v>100</v>
      </c>
      <c r="B28" s="21" t="s">
        <v>101</v>
      </c>
      <c r="C28" s="22">
        <v>0</v>
      </c>
      <c r="D28" s="22">
        <v>0</v>
      </c>
      <c r="E28" s="22">
        <v>0</v>
      </c>
      <c r="F28" s="22">
        <v>0</v>
      </c>
      <c r="G28" s="22">
        <v>0</v>
      </c>
      <c r="H28" s="22">
        <v>0</v>
      </c>
      <c r="I28" s="22">
        <v>0</v>
      </c>
      <c r="J28" s="22">
        <v>0</v>
      </c>
      <c r="K28" s="92">
        <f t="shared" si="2"/>
        <v>0</v>
      </c>
    </row>
    <row r="29" spans="1:11" x14ac:dyDescent="0.2">
      <c r="A29" s="20" t="s">
        <v>102</v>
      </c>
      <c r="B29" s="21" t="s">
        <v>103</v>
      </c>
      <c r="C29" s="22">
        <v>0</v>
      </c>
      <c r="D29" s="22">
        <v>0</v>
      </c>
      <c r="E29" s="22">
        <v>0</v>
      </c>
      <c r="F29" s="22">
        <v>0</v>
      </c>
      <c r="G29" s="22">
        <v>0</v>
      </c>
      <c r="H29" s="22">
        <v>0</v>
      </c>
      <c r="I29" s="22">
        <v>0</v>
      </c>
      <c r="J29" s="22">
        <v>0</v>
      </c>
      <c r="K29" s="92">
        <f t="shared" si="2"/>
        <v>0</v>
      </c>
    </row>
    <row r="30" spans="1:11" x14ac:dyDescent="0.2">
      <c r="A30" s="20" t="s">
        <v>104</v>
      </c>
      <c r="B30" s="21" t="s">
        <v>105</v>
      </c>
      <c r="C30" s="22">
        <v>0</v>
      </c>
      <c r="D30" s="22">
        <v>0</v>
      </c>
      <c r="E30" s="22">
        <v>0</v>
      </c>
      <c r="F30" s="22">
        <v>0</v>
      </c>
      <c r="G30" s="22">
        <v>0</v>
      </c>
      <c r="H30" s="22">
        <v>0</v>
      </c>
      <c r="I30" s="22">
        <v>0</v>
      </c>
      <c r="J30" s="22">
        <v>0</v>
      </c>
      <c r="K30" s="92">
        <f t="shared" si="2"/>
        <v>0</v>
      </c>
    </row>
    <row r="31" spans="1:11" ht="25.5" x14ac:dyDescent="0.2">
      <c r="A31" s="20" t="s">
        <v>106</v>
      </c>
      <c r="B31" s="21" t="s">
        <v>107</v>
      </c>
      <c r="C31" s="22">
        <v>51</v>
      </c>
      <c r="D31" s="22">
        <v>102</v>
      </c>
      <c r="E31" s="22">
        <v>0</v>
      </c>
      <c r="F31" s="22">
        <v>0</v>
      </c>
      <c r="G31" s="22">
        <v>0</v>
      </c>
      <c r="H31" s="22">
        <v>0</v>
      </c>
      <c r="I31" s="22">
        <v>0</v>
      </c>
      <c r="J31" s="22">
        <v>0</v>
      </c>
      <c r="K31" s="92">
        <f t="shared" si="2"/>
        <v>153</v>
      </c>
    </row>
    <row r="32" spans="1:11" x14ac:dyDescent="0.2">
      <c r="A32" s="20" t="s">
        <v>108</v>
      </c>
      <c r="B32" s="21" t="s">
        <v>109</v>
      </c>
      <c r="C32" s="22">
        <v>0</v>
      </c>
      <c r="D32" s="22">
        <v>0</v>
      </c>
      <c r="E32" s="22">
        <v>0</v>
      </c>
      <c r="F32" s="22">
        <v>0</v>
      </c>
      <c r="G32" s="22">
        <v>0</v>
      </c>
      <c r="H32" s="22">
        <v>0</v>
      </c>
      <c r="I32" s="22">
        <v>0</v>
      </c>
      <c r="J32" s="22">
        <v>0</v>
      </c>
      <c r="K32" s="92">
        <f t="shared" si="2"/>
        <v>0</v>
      </c>
    </row>
    <row r="33" spans="1:11" x14ac:dyDescent="0.2">
      <c r="A33" s="24" t="s">
        <v>110</v>
      </c>
      <c r="B33" s="25" t="s">
        <v>111</v>
      </c>
      <c r="C33" s="93">
        <f>SUM(C22:C32)</f>
        <v>106</v>
      </c>
      <c r="D33" s="93">
        <f t="shared" ref="D33:J33" si="3">SUM(D22:D32)</f>
        <v>136</v>
      </c>
      <c r="E33" s="93">
        <f t="shared" si="3"/>
        <v>1</v>
      </c>
      <c r="F33" s="93">
        <f t="shared" si="3"/>
        <v>2</v>
      </c>
      <c r="G33" s="93">
        <f t="shared" si="3"/>
        <v>15</v>
      </c>
      <c r="H33" s="93">
        <f t="shared" si="3"/>
        <v>37</v>
      </c>
      <c r="I33" s="93">
        <f t="shared" si="3"/>
        <v>25</v>
      </c>
      <c r="J33" s="93">
        <f t="shared" si="3"/>
        <v>26</v>
      </c>
      <c r="K33" s="92">
        <f>SUM(K22:K32)</f>
        <v>348</v>
      </c>
    </row>
    <row r="34" spans="1:11" x14ac:dyDescent="0.2">
      <c r="A34" s="94" t="s">
        <v>353</v>
      </c>
      <c r="B34" s="95" t="s">
        <v>111</v>
      </c>
      <c r="C34" s="96">
        <v>64</v>
      </c>
      <c r="D34" s="96">
        <v>94</v>
      </c>
      <c r="E34" s="96">
        <v>1</v>
      </c>
      <c r="F34" s="96">
        <v>1</v>
      </c>
      <c r="G34" s="96">
        <v>7</v>
      </c>
      <c r="H34" s="96">
        <v>30</v>
      </c>
      <c r="I34" s="96">
        <v>11</v>
      </c>
      <c r="J34" s="96">
        <v>6</v>
      </c>
      <c r="K34" s="98">
        <f t="shared" si="2"/>
        <v>214</v>
      </c>
    </row>
    <row r="35" spans="1:11" x14ac:dyDescent="0.2">
      <c r="A35" s="94" t="s">
        <v>354</v>
      </c>
      <c r="B35" s="95" t="s">
        <v>111</v>
      </c>
      <c r="C35" s="96">
        <v>13</v>
      </c>
      <c r="D35" s="96">
        <v>3</v>
      </c>
      <c r="E35" s="96">
        <v>1</v>
      </c>
      <c r="F35" s="96">
        <v>1</v>
      </c>
      <c r="G35" s="96">
        <v>2</v>
      </c>
      <c r="H35" s="96">
        <v>0</v>
      </c>
      <c r="I35" s="96">
        <v>10</v>
      </c>
      <c r="J35" s="96">
        <v>8</v>
      </c>
      <c r="K35" s="98">
        <f t="shared" si="2"/>
        <v>38</v>
      </c>
    </row>
    <row r="36" spans="1:11" x14ac:dyDescent="0.2">
      <c r="A36" s="27" t="s">
        <v>113</v>
      </c>
      <c r="B36" s="701"/>
      <c r="C36" s="701"/>
      <c r="D36" s="701"/>
      <c r="E36" s="701"/>
      <c r="F36" s="701"/>
      <c r="G36" s="701"/>
      <c r="H36" s="701"/>
      <c r="I36" s="701"/>
      <c r="J36" s="701"/>
      <c r="K36" s="702"/>
    </row>
    <row r="37" spans="1:11" x14ac:dyDescent="0.2">
      <c r="A37" s="17" t="s">
        <v>86</v>
      </c>
      <c r="B37" s="18" t="s">
        <v>87</v>
      </c>
      <c r="C37" s="699"/>
      <c r="D37" s="699"/>
      <c r="E37" s="699"/>
      <c r="F37" s="699"/>
      <c r="G37" s="699"/>
      <c r="H37" s="699"/>
      <c r="I37" s="699"/>
      <c r="J37" s="699"/>
      <c r="K37" s="700"/>
    </row>
    <row r="38" spans="1:11" x14ac:dyDescent="0.2">
      <c r="A38" s="20" t="s">
        <v>88</v>
      </c>
      <c r="B38" s="21" t="s">
        <v>89</v>
      </c>
      <c r="C38" s="22">
        <v>0</v>
      </c>
      <c r="D38" s="22">
        <v>0</v>
      </c>
      <c r="E38" s="22">
        <v>0</v>
      </c>
      <c r="F38" s="22">
        <v>0</v>
      </c>
      <c r="G38" s="22">
        <v>0</v>
      </c>
      <c r="H38" s="22">
        <v>0</v>
      </c>
      <c r="I38" s="22">
        <v>0</v>
      </c>
      <c r="J38" s="22">
        <v>0</v>
      </c>
      <c r="K38" s="92">
        <f>SUM(C38:J38)</f>
        <v>0</v>
      </c>
    </row>
    <row r="39" spans="1:11" x14ac:dyDescent="0.2">
      <c r="A39" s="20" t="s">
        <v>90</v>
      </c>
      <c r="B39" s="21" t="s">
        <v>91</v>
      </c>
      <c r="C39" s="22">
        <v>141</v>
      </c>
      <c r="D39" s="22">
        <v>0</v>
      </c>
      <c r="E39" s="22">
        <v>0</v>
      </c>
      <c r="F39" s="22">
        <v>0</v>
      </c>
      <c r="G39" s="22">
        <v>46</v>
      </c>
      <c r="H39" s="22">
        <v>0</v>
      </c>
      <c r="I39" s="22">
        <v>0</v>
      </c>
      <c r="J39" s="22">
        <v>0</v>
      </c>
      <c r="K39" s="92">
        <f t="shared" ref="K39:K51" si="4">SUM(C39:J39)</f>
        <v>187</v>
      </c>
    </row>
    <row r="40" spans="1:11" x14ac:dyDescent="0.2">
      <c r="A40" s="20" t="s">
        <v>92</v>
      </c>
      <c r="B40" s="21" t="s">
        <v>93</v>
      </c>
      <c r="C40" s="22">
        <v>92</v>
      </c>
      <c r="D40" s="22">
        <v>28</v>
      </c>
      <c r="E40" s="22">
        <v>0</v>
      </c>
      <c r="F40" s="22">
        <v>0</v>
      </c>
      <c r="G40" s="22">
        <v>33</v>
      </c>
      <c r="H40" s="22">
        <v>17</v>
      </c>
      <c r="I40" s="22">
        <v>28</v>
      </c>
      <c r="J40" s="22">
        <v>9</v>
      </c>
      <c r="K40" s="92">
        <f t="shared" si="4"/>
        <v>207</v>
      </c>
    </row>
    <row r="41" spans="1:11" x14ac:dyDescent="0.2">
      <c r="A41" s="20" t="s">
        <v>94</v>
      </c>
      <c r="B41" s="21" t="s">
        <v>95</v>
      </c>
      <c r="C41" s="22">
        <v>0</v>
      </c>
      <c r="D41" s="22">
        <v>0</v>
      </c>
      <c r="E41" s="22">
        <v>0</v>
      </c>
      <c r="F41" s="22">
        <v>0</v>
      </c>
      <c r="G41" s="22">
        <v>0</v>
      </c>
      <c r="H41" s="22">
        <v>0</v>
      </c>
      <c r="I41" s="22">
        <v>0</v>
      </c>
      <c r="J41" s="22">
        <v>0</v>
      </c>
      <c r="K41" s="92">
        <f t="shared" si="4"/>
        <v>0</v>
      </c>
    </row>
    <row r="42" spans="1:11" x14ac:dyDescent="0.2">
      <c r="A42" s="20" t="s">
        <v>96</v>
      </c>
      <c r="B42" s="21" t="s">
        <v>97</v>
      </c>
      <c r="C42" s="22">
        <v>0</v>
      </c>
      <c r="D42" s="22">
        <v>0</v>
      </c>
      <c r="E42" s="22">
        <v>0</v>
      </c>
      <c r="F42" s="22">
        <v>0</v>
      </c>
      <c r="G42" s="22">
        <v>0</v>
      </c>
      <c r="H42" s="22">
        <v>0</v>
      </c>
      <c r="I42" s="22">
        <v>0</v>
      </c>
      <c r="J42" s="22">
        <v>0</v>
      </c>
      <c r="K42" s="92">
        <f t="shared" si="4"/>
        <v>0</v>
      </c>
    </row>
    <row r="43" spans="1:11" x14ac:dyDescent="0.2">
      <c r="A43" s="20" t="s">
        <v>98</v>
      </c>
      <c r="B43" s="21" t="s">
        <v>99</v>
      </c>
      <c r="C43" s="22">
        <v>0</v>
      </c>
      <c r="D43" s="22">
        <v>0</v>
      </c>
      <c r="E43" s="22">
        <v>0</v>
      </c>
      <c r="F43" s="22">
        <v>0</v>
      </c>
      <c r="G43" s="22">
        <v>0</v>
      </c>
      <c r="H43" s="22">
        <v>0</v>
      </c>
      <c r="I43" s="22">
        <v>0</v>
      </c>
      <c r="J43" s="22">
        <v>0</v>
      </c>
      <c r="K43" s="92">
        <f t="shared" si="4"/>
        <v>0</v>
      </c>
    </row>
    <row r="44" spans="1:11" x14ac:dyDescent="0.2">
      <c r="A44" s="20" t="s">
        <v>100</v>
      </c>
      <c r="B44" s="21" t="s">
        <v>101</v>
      </c>
      <c r="C44" s="22">
        <v>0</v>
      </c>
      <c r="D44" s="22">
        <v>0</v>
      </c>
      <c r="E44" s="22">
        <v>0</v>
      </c>
      <c r="F44" s="22">
        <v>0</v>
      </c>
      <c r="G44" s="22">
        <v>0</v>
      </c>
      <c r="H44" s="22">
        <v>0</v>
      </c>
      <c r="I44" s="22">
        <v>0</v>
      </c>
      <c r="J44" s="22">
        <v>0</v>
      </c>
      <c r="K44" s="92">
        <f t="shared" si="4"/>
        <v>0</v>
      </c>
    </row>
    <row r="45" spans="1:11" x14ac:dyDescent="0.2">
      <c r="A45" s="20" t="s">
        <v>102</v>
      </c>
      <c r="B45" s="21" t="s">
        <v>103</v>
      </c>
      <c r="C45" s="22">
        <v>0</v>
      </c>
      <c r="D45" s="22">
        <v>0</v>
      </c>
      <c r="E45" s="22">
        <v>0</v>
      </c>
      <c r="F45" s="22">
        <v>0</v>
      </c>
      <c r="G45" s="22">
        <v>0</v>
      </c>
      <c r="H45" s="22">
        <v>0</v>
      </c>
      <c r="I45" s="22">
        <v>0</v>
      </c>
      <c r="J45" s="22">
        <v>0</v>
      </c>
      <c r="K45" s="92">
        <f t="shared" si="4"/>
        <v>0</v>
      </c>
    </row>
    <row r="46" spans="1:11" x14ac:dyDescent="0.2">
      <c r="A46" s="20" t="s">
        <v>104</v>
      </c>
      <c r="B46" s="21" t="s">
        <v>105</v>
      </c>
      <c r="C46" s="22">
        <v>0</v>
      </c>
      <c r="D46" s="22">
        <v>0</v>
      </c>
      <c r="E46" s="22">
        <v>0</v>
      </c>
      <c r="F46" s="22">
        <v>0</v>
      </c>
      <c r="G46" s="22">
        <v>0</v>
      </c>
      <c r="H46" s="22">
        <v>0</v>
      </c>
      <c r="I46" s="22">
        <v>0</v>
      </c>
      <c r="J46" s="22">
        <v>0</v>
      </c>
      <c r="K46" s="92">
        <f t="shared" si="4"/>
        <v>0</v>
      </c>
    </row>
    <row r="47" spans="1:11" ht="25.5" x14ac:dyDescent="0.2">
      <c r="A47" s="20" t="s">
        <v>106</v>
      </c>
      <c r="B47" s="21" t="s">
        <v>107</v>
      </c>
      <c r="C47" s="22">
        <v>109</v>
      </c>
      <c r="D47" s="22">
        <v>0</v>
      </c>
      <c r="E47" s="22">
        <v>0</v>
      </c>
      <c r="F47" s="22">
        <v>0</v>
      </c>
      <c r="G47" s="22">
        <v>80</v>
      </c>
      <c r="H47" s="22">
        <v>0</v>
      </c>
      <c r="I47" s="22">
        <v>0</v>
      </c>
      <c r="J47" s="22">
        <v>0</v>
      </c>
      <c r="K47" s="92">
        <f t="shared" si="4"/>
        <v>189</v>
      </c>
    </row>
    <row r="48" spans="1:11" x14ac:dyDescent="0.2">
      <c r="A48" s="20" t="s">
        <v>108</v>
      </c>
      <c r="B48" s="21" t="s">
        <v>109</v>
      </c>
      <c r="C48" s="22">
        <v>0</v>
      </c>
      <c r="D48" s="22">
        <v>0</v>
      </c>
      <c r="E48" s="22">
        <v>0</v>
      </c>
      <c r="F48" s="22">
        <v>0</v>
      </c>
      <c r="G48" s="22">
        <v>0</v>
      </c>
      <c r="H48" s="22">
        <v>0</v>
      </c>
      <c r="I48" s="22">
        <v>0</v>
      </c>
      <c r="J48" s="22">
        <v>0</v>
      </c>
      <c r="K48" s="92">
        <f t="shared" si="4"/>
        <v>0</v>
      </c>
    </row>
    <row r="49" spans="1:11" x14ac:dyDescent="0.2">
      <c r="A49" s="24" t="s">
        <v>110</v>
      </c>
      <c r="B49" s="25" t="s">
        <v>111</v>
      </c>
      <c r="C49" s="93">
        <f>SUM(C38:C48)</f>
        <v>342</v>
      </c>
      <c r="D49" s="93">
        <f t="shared" ref="D49:J49" si="5">SUM(D38:D48)</f>
        <v>28</v>
      </c>
      <c r="E49" s="93">
        <f t="shared" si="5"/>
        <v>0</v>
      </c>
      <c r="F49" s="93">
        <f t="shared" si="5"/>
        <v>0</v>
      </c>
      <c r="G49" s="93">
        <f t="shared" si="5"/>
        <v>159</v>
      </c>
      <c r="H49" s="93">
        <f t="shared" si="5"/>
        <v>17</v>
      </c>
      <c r="I49" s="93">
        <f t="shared" si="5"/>
        <v>28</v>
      </c>
      <c r="J49" s="93">
        <f t="shared" si="5"/>
        <v>9</v>
      </c>
      <c r="K49" s="92">
        <f>SUM(K38:K48)</f>
        <v>583</v>
      </c>
    </row>
    <row r="50" spans="1:11" x14ac:dyDescent="0.2">
      <c r="A50" s="94" t="s">
        <v>353</v>
      </c>
      <c r="B50" s="95" t="s">
        <v>111</v>
      </c>
      <c r="C50" s="96">
        <v>270</v>
      </c>
      <c r="D50" s="96">
        <v>16</v>
      </c>
      <c r="E50" s="97">
        <v>0</v>
      </c>
      <c r="F50" s="97">
        <v>0</v>
      </c>
      <c r="G50" s="96">
        <v>118</v>
      </c>
      <c r="H50" s="96">
        <v>9</v>
      </c>
      <c r="I50" s="96">
        <v>14</v>
      </c>
      <c r="J50" s="96">
        <v>5</v>
      </c>
      <c r="K50" s="98">
        <f t="shared" si="4"/>
        <v>432</v>
      </c>
    </row>
    <row r="51" spans="1:11" x14ac:dyDescent="0.2">
      <c r="A51" s="94" t="s">
        <v>354</v>
      </c>
      <c r="B51" s="95" t="s">
        <v>111</v>
      </c>
      <c r="C51" s="96">
        <v>33</v>
      </c>
      <c r="D51" s="96">
        <v>2</v>
      </c>
      <c r="E51" s="96">
        <v>0</v>
      </c>
      <c r="F51" s="96">
        <v>0</v>
      </c>
      <c r="G51" s="96">
        <v>8</v>
      </c>
      <c r="H51" s="96">
        <v>0</v>
      </c>
      <c r="I51" s="96">
        <v>3</v>
      </c>
      <c r="J51" s="96">
        <v>3</v>
      </c>
      <c r="K51" s="98">
        <f t="shared" si="4"/>
        <v>49</v>
      </c>
    </row>
    <row r="52" spans="1:11" x14ac:dyDescent="0.2">
      <c r="A52" s="27" t="s">
        <v>114</v>
      </c>
      <c r="B52" s="701"/>
      <c r="C52" s="701"/>
      <c r="D52" s="701"/>
      <c r="E52" s="701"/>
      <c r="F52" s="701"/>
      <c r="G52" s="701"/>
      <c r="H52" s="701"/>
      <c r="I52" s="701"/>
      <c r="J52" s="701"/>
      <c r="K52" s="702"/>
    </row>
    <row r="53" spans="1:11" x14ac:dyDescent="0.2">
      <c r="A53" s="17" t="s">
        <v>86</v>
      </c>
      <c r="B53" s="18" t="s">
        <v>87</v>
      </c>
      <c r="C53" s="699"/>
      <c r="D53" s="699"/>
      <c r="E53" s="699"/>
      <c r="F53" s="699"/>
      <c r="G53" s="699"/>
      <c r="H53" s="699"/>
      <c r="I53" s="699"/>
      <c r="J53" s="699"/>
      <c r="K53" s="700"/>
    </row>
    <row r="54" spans="1:11" x14ac:dyDescent="0.2">
      <c r="A54" s="20" t="s">
        <v>88</v>
      </c>
      <c r="B54" s="21" t="s">
        <v>89</v>
      </c>
      <c r="C54" s="22">
        <v>0</v>
      </c>
      <c r="D54" s="22">
        <v>0</v>
      </c>
      <c r="E54" s="22">
        <v>0</v>
      </c>
      <c r="F54" s="22">
        <v>0</v>
      </c>
      <c r="G54" s="22">
        <v>0</v>
      </c>
      <c r="H54" s="22">
        <v>0</v>
      </c>
      <c r="I54" s="22">
        <v>0</v>
      </c>
      <c r="J54" s="22">
        <v>0</v>
      </c>
      <c r="K54" s="92">
        <f>SUM(C54:J54)</f>
        <v>0</v>
      </c>
    </row>
    <row r="55" spans="1:11" x14ac:dyDescent="0.2">
      <c r="A55" s="20" t="s">
        <v>90</v>
      </c>
      <c r="B55" s="21" t="s">
        <v>91</v>
      </c>
      <c r="C55" s="22">
        <v>0</v>
      </c>
      <c r="D55" s="22">
        <v>0</v>
      </c>
      <c r="E55" s="22">
        <v>0</v>
      </c>
      <c r="F55" s="22">
        <v>0</v>
      </c>
      <c r="G55" s="22">
        <v>0</v>
      </c>
      <c r="H55" s="22">
        <v>0</v>
      </c>
      <c r="I55" s="22">
        <v>0</v>
      </c>
      <c r="J55" s="22">
        <v>0</v>
      </c>
      <c r="K55" s="92">
        <f t="shared" ref="K55:K67" si="6">SUM(C55:J55)</f>
        <v>0</v>
      </c>
    </row>
    <row r="56" spans="1:11" x14ac:dyDescent="0.2">
      <c r="A56" s="20" t="s">
        <v>92</v>
      </c>
      <c r="B56" s="21" t="s">
        <v>93</v>
      </c>
      <c r="C56" s="22">
        <v>0</v>
      </c>
      <c r="D56" s="22">
        <v>0</v>
      </c>
      <c r="E56" s="22">
        <v>0</v>
      </c>
      <c r="F56" s="22">
        <v>0</v>
      </c>
      <c r="G56" s="22">
        <v>0</v>
      </c>
      <c r="H56" s="22">
        <v>0</v>
      </c>
      <c r="I56" s="22">
        <v>0</v>
      </c>
      <c r="J56" s="22">
        <v>0</v>
      </c>
      <c r="K56" s="92">
        <f t="shared" si="6"/>
        <v>0</v>
      </c>
    </row>
    <row r="57" spans="1:11" x14ac:dyDescent="0.2">
      <c r="A57" s="20" t="s">
        <v>94</v>
      </c>
      <c r="B57" s="21" t="s">
        <v>95</v>
      </c>
      <c r="C57" s="22">
        <v>0</v>
      </c>
      <c r="D57" s="22">
        <v>0</v>
      </c>
      <c r="E57" s="22">
        <v>0</v>
      </c>
      <c r="F57" s="22">
        <v>0</v>
      </c>
      <c r="G57" s="22">
        <v>0</v>
      </c>
      <c r="H57" s="22">
        <v>0</v>
      </c>
      <c r="I57" s="22">
        <v>0</v>
      </c>
      <c r="J57" s="22">
        <v>0</v>
      </c>
      <c r="K57" s="92">
        <f t="shared" si="6"/>
        <v>0</v>
      </c>
    </row>
    <row r="58" spans="1:11" x14ac:dyDescent="0.2">
      <c r="A58" s="20" t="s">
        <v>96</v>
      </c>
      <c r="B58" s="21" t="s">
        <v>97</v>
      </c>
      <c r="C58" s="22">
        <v>0</v>
      </c>
      <c r="D58" s="22">
        <v>0</v>
      </c>
      <c r="E58" s="22">
        <v>3462</v>
      </c>
      <c r="F58" s="22">
        <v>0</v>
      </c>
      <c r="G58" s="22">
        <v>0</v>
      </c>
      <c r="H58" s="22">
        <v>0</v>
      </c>
      <c r="I58" s="22">
        <v>87</v>
      </c>
      <c r="J58" s="22">
        <v>301</v>
      </c>
      <c r="K58" s="92">
        <f t="shared" si="6"/>
        <v>3850</v>
      </c>
    </row>
    <row r="59" spans="1:11" x14ac:dyDescent="0.2">
      <c r="A59" s="20" t="s">
        <v>98</v>
      </c>
      <c r="B59" s="21" t="s">
        <v>99</v>
      </c>
      <c r="C59" s="22">
        <v>0</v>
      </c>
      <c r="D59" s="22">
        <v>0</v>
      </c>
      <c r="E59" s="22">
        <v>0</v>
      </c>
      <c r="F59" s="22">
        <v>0</v>
      </c>
      <c r="G59" s="22">
        <v>0</v>
      </c>
      <c r="H59" s="22">
        <v>0</v>
      </c>
      <c r="I59" s="22">
        <v>0</v>
      </c>
      <c r="J59" s="22">
        <v>0</v>
      </c>
      <c r="K59" s="92">
        <f t="shared" si="6"/>
        <v>0</v>
      </c>
    </row>
    <row r="60" spans="1:11" x14ac:dyDescent="0.2">
      <c r="A60" s="20" t="s">
        <v>100</v>
      </c>
      <c r="B60" s="21" t="s">
        <v>101</v>
      </c>
      <c r="C60" s="22">
        <v>0</v>
      </c>
      <c r="D60" s="22">
        <v>0</v>
      </c>
      <c r="E60" s="22">
        <v>0</v>
      </c>
      <c r="F60" s="22">
        <v>0</v>
      </c>
      <c r="G60" s="22">
        <v>0</v>
      </c>
      <c r="H60" s="22">
        <v>0</v>
      </c>
      <c r="I60" s="22">
        <v>0</v>
      </c>
      <c r="J60" s="22">
        <v>0</v>
      </c>
      <c r="K60" s="92">
        <f t="shared" si="6"/>
        <v>0</v>
      </c>
    </row>
    <row r="61" spans="1:11" x14ac:dyDescent="0.2">
      <c r="A61" s="20" t="s">
        <v>102</v>
      </c>
      <c r="B61" s="21" t="s">
        <v>103</v>
      </c>
      <c r="C61" s="22">
        <v>0</v>
      </c>
      <c r="D61" s="22">
        <v>0</v>
      </c>
      <c r="E61" s="22">
        <v>0</v>
      </c>
      <c r="F61" s="22">
        <v>0</v>
      </c>
      <c r="G61" s="22">
        <v>0</v>
      </c>
      <c r="H61" s="22">
        <v>0</v>
      </c>
      <c r="I61" s="22">
        <v>0</v>
      </c>
      <c r="J61" s="22">
        <v>0</v>
      </c>
      <c r="K61" s="92">
        <f t="shared" si="6"/>
        <v>0</v>
      </c>
    </row>
    <row r="62" spans="1:11" x14ac:dyDescent="0.2">
      <c r="A62" s="20" t="s">
        <v>104</v>
      </c>
      <c r="B62" s="21" t="s">
        <v>105</v>
      </c>
      <c r="C62" s="22">
        <v>0</v>
      </c>
      <c r="D62" s="22">
        <v>0</v>
      </c>
      <c r="E62" s="22">
        <v>0</v>
      </c>
      <c r="F62" s="22">
        <v>0</v>
      </c>
      <c r="G62" s="22">
        <v>0</v>
      </c>
      <c r="H62" s="22">
        <v>0</v>
      </c>
      <c r="I62" s="22">
        <v>0</v>
      </c>
      <c r="J62" s="22">
        <v>0</v>
      </c>
      <c r="K62" s="92">
        <f t="shared" si="6"/>
        <v>0</v>
      </c>
    </row>
    <row r="63" spans="1:11" ht="25.5" x14ac:dyDescent="0.2">
      <c r="A63" s="20" t="s">
        <v>106</v>
      </c>
      <c r="B63" s="21" t="s">
        <v>107</v>
      </c>
      <c r="C63" s="22">
        <v>0</v>
      </c>
      <c r="D63" s="22">
        <v>0</v>
      </c>
      <c r="E63" s="22">
        <v>0</v>
      </c>
      <c r="F63" s="22">
        <v>0</v>
      </c>
      <c r="G63" s="22">
        <v>0</v>
      </c>
      <c r="H63" s="22">
        <v>0</v>
      </c>
      <c r="I63" s="22">
        <v>0</v>
      </c>
      <c r="J63" s="22">
        <v>0</v>
      </c>
      <c r="K63" s="92">
        <f t="shared" si="6"/>
        <v>0</v>
      </c>
    </row>
    <row r="64" spans="1:11" x14ac:dyDescent="0.2">
      <c r="A64" s="20" t="s">
        <v>108</v>
      </c>
      <c r="B64" s="21" t="s">
        <v>109</v>
      </c>
      <c r="C64" s="22">
        <v>0</v>
      </c>
      <c r="D64" s="22">
        <v>0</v>
      </c>
      <c r="E64" s="22">
        <v>0</v>
      </c>
      <c r="F64" s="22">
        <v>0</v>
      </c>
      <c r="G64" s="22">
        <v>0</v>
      </c>
      <c r="H64" s="22">
        <v>0</v>
      </c>
      <c r="I64" s="22">
        <v>0</v>
      </c>
      <c r="J64" s="22">
        <v>0</v>
      </c>
      <c r="K64" s="92">
        <f t="shared" si="6"/>
        <v>0</v>
      </c>
    </row>
    <row r="65" spans="1:11" x14ac:dyDescent="0.2">
      <c r="A65" s="24" t="s">
        <v>110</v>
      </c>
      <c r="B65" s="25" t="s">
        <v>111</v>
      </c>
      <c r="C65" s="93">
        <f>SUM(C54:C64)</f>
        <v>0</v>
      </c>
      <c r="D65" s="93">
        <f t="shared" ref="D65:J65" si="7">SUM(D54:D64)</f>
        <v>0</v>
      </c>
      <c r="E65" s="93">
        <f t="shared" si="7"/>
        <v>3462</v>
      </c>
      <c r="F65" s="93">
        <f t="shared" si="7"/>
        <v>0</v>
      </c>
      <c r="G65" s="93">
        <f t="shared" si="7"/>
        <v>0</v>
      </c>
      <c r="H65" s="93">
        <f t="shared" si="7"/>
        <v>0</v>
      </c>
      <c r="I65" s="93">
        <f t="shared" si="7"/>
        <v>87</v>
      </c>
      <c r="J65" s="93">
        <f t="shared" si="7"/>
        <v>301</v>
      </c>
      <c r="K65" s="92">
        <f>SUM(K54:K64)</f>
        <v>3850</v>
      </c>
    </row>
    <row r="66" spans="1:11" x14ac:dyDescent="0.2">
      <c r="A66" s="94" t="s">
        <v>353</v>
      </c>
      <c r="B66" s="95" t="s">
        <v>111</v>
      </c>
      <c r="C66" s="97">
        <v>0</v>
      </c>
      <c r="D66" s="96">
        <v>0</v>
      </c>
      <c r="E66" s="96">
        <v>1631</v>
      </c>
      <c r="F66" s="97">
        <v>0</v>
      </c>
      <c r="G66" s="97">
        <v>0</v>
      </c>
      <c r="H66" s="96">
        <v>0</v>
      </c>
      <c r="I66" s="96">
        <v>30</v>
      </c>
      <c r="J66" s="96">
        <v>140</v>
      </c>
      <c r="K66" s="98">
        <f t="shared" si="6"/>
        <v>1801</v>
      </c>
    </row>
    <row r="67" spans="1:11" x14ac:dyDescent="0.2">
      <c r="A67" s="94" t="s">
        <v>354</v>
      </c>
      <c r="B67" s="95" t="s">
        <v>111</v>
      </c>
      <c r="C67" s="96">
        <v>0</v>
      </c>
      <c r="D67" s="96">
        <v>0</v>
      </c>
      <c r="E67" s="96">
        <v>136</v>
      </c>
      <c r="F67" s="96">
        <v>0</v>
      </c>
      <c r="G67" s="96">
        <v>0</v>
      </c>
      <c r="H67" s="96">
        <v>0</v>
      </c>
      <c r="I67" s="96">
        <v>10</v>
      </c>
      <c r="J67" s="96">
        <v>38</v>
      </c>
      <c r="K67" s="98">
        <f t="shared" si="6"/>
        <v>184</v>
      </c>
    </row>
    <row r="68" spans="1:11" x14ac:dyDescent="0.2">
      <c r="A68" s="27" t="s">
        <v>115</v>
      </c>
      <c r="B68" s="701"/>
      <c r="C68" s="701"/>
      <c r="D68" s="701"/>
      <c r="E68" s="701"/>
      <c r="F68" s="701"/>
      <c r="G68" s="701"/>
      <c r="H68" s="701"/>
      <c r="I68" s="701"/>
      <c r="J68" s="701"/>
      <c r="K68" s="702"/>
    </row>
    <row r="69" spans="1:11" x14ac:dyDescent="0.2">
      <c r="A69" s="17" t="s">
        <v>86</v>
      </c>
      <c r="B69" s="18" t="s">
        <v>87</v>
      </c>
      <c r="C69" s="699"/>
      <c r="D69" s="699"/>
      <c r="E69" s="699"/>
      <c r="F69" s="699"/>
      <c r="G69" s="699"/>
      <c r="H69" s="699"/>
      <c r="I69" s="699"/>
      <c r="J69" s="699"/>
      <c r="K69" s="700"/>
    </row>
    <row r="70" spans="1:11" x14ac:dyDescent="0.2">
      <c r="A70" s="20" t="s">
        <v>88</v>
      </c>
      <c r="B70" s="21" t="s">
        <v>89</v>
      </c>
      <c r="C70" s="22">
        <v>0</v>
      </c>
      <c r="D70" s="22">
        <v>0</v>
      </c>
      <c r="E70" s="22">
        <v>0</v>
      </c>
      <c r="F70" s="22">
        <v>0</v>
      </c>
      <c r="G70" s="22">
        <v>0</v>
      </c>
      <c r="H70" s="22">
        <v>0</v>
      </c>
      <c r="I70" s="22">
        <v>0</v>
      </c>
      <c r="J70" s="22">
        <v>0</v>
      </c>
      <c r="K70" s="92">
        <f>SUM(C70:J70)</f>
        <v>0</v>
      </c>
    </row>
    <row r="71" spans="1:11" x14ac:dyDescent="0.2">
      <c r="A71" s="20" t="s">
        <v>90</v>
      </c>
      <c r="B71" s="21" t="s">
        <v>91</v>
      </c>
      <c r="C71" s="22">
        <v>0</v>
      </c>
      <c r="D71" s="22">
        <v>0</v>
      </c>
      <c r="E71" s="22">
        <v>0</v>
      </c>
      <c r="F71" s="22">
        <v>0</v>
      </c>
      <c r="G71" s="22">
        <v>0</v>
      </c>
      <c r="H71" s="22">
        <v>0</v>
      </c>
      <c r="I71" s="22">
        <v>0</v>
      </c>
      <c r="J71" s="22">
        <v>0</v>
      </c>
      <c r="K71" s="92">
        <f t="shared" ref="K71:K83" si="8">SUM(C71:J71)</f>
        <v>0</v>
      </c>
    </row>
    <row r="72" spans="1:11" x14ac:dyDescent="0.2">
      <c r="A72" s="20" t="s">
        <v>92</v>
      </c>
      <c r="B72" s="21" t="s">
        <v>93</v>
      </c>
      <c r="C72" s="22">
        <v>0</v>
      </c>
      <c r="D72" s="22">
        <v>0</v>
      </c>
      <c r="E72" s="22">
        <v>0</v>
      </c>
      <c r="F72" s="22">
        <v>0</v>
      </c>
      <c r="G72" s="22">
        <v>0</v>
      </c>
      <c r="H72" s="22">
        <v>0</v>
      </c>
      <c r="I72" s="22">
        <v>0</v>
      </c>
      <c r="J72" s="22">
        <v>0</v>
      </c>
      <c r="K72" s="92">
        <f t="shared" si="8"/>
        <v>0</v>
      </c>
    </row>
    <row r="73" spans="1:11" x14ac:dyDescent="0.2">
      <c r="A73" s="20" t="s">
        <v>94</v>
      </c>
      <c r="B73" s="21" t="s">
        <v>95</v>
      </c>
      <c r="C73" s="22">
        <v>0</v>
      </c>
      <c r="D73" s="22">
        <v>0</v>
      </c>
      <c r="E73" s="22">
        <v>0</v>
      </c>
      <c r="F73" s="22">
        <v>0</v>
      </c>
      <c r="G73" s="22">
        <v>0</v>
      </c>
      <c r="H73" s="22">
        <v>0</v>
      </c>
      <c r="I73" s="22">
        <v>48</v>
      </c>
      <c r="J73" s="22">
        <v>35</v>
      </c>
      <c r="K73" s="92">
        <f t="shared" si="8"/>
        <v>83</v>
      </c>
    </row>
    <row r="74" spans="1:11" x14ac:dyDescent="0.2">
      <c r="A74" s="20" t="s">
        <v>96</v>
      </c>
      <c r="B74" s="21" t="s">
        <v>97</v>
      </c>
      <c r="C74" s="22">
        <v>0</v>
      </c>
      <c r="D74" s="22">
        <v>0</v>
      </c>
      <c r="E74" s="22">
        <v>0</v>
      </c>
      <c r="F74" s="22">
        <v>0</v>
      </c>
      <c r="G74" s="22">
        <v>0</v>
      </c>
      <c r="H74" s="22">
        <v>0</v>
      </c>
      <c r="I74" s="22">
        <v>0</v>
      </c>
      <c r="J74" s="22">
        <v>0</v>
      </c>
      <c r="K74" s="92">
        <f t="shared" si="8"/>
        <v>0</v>
      </c>
    </row>
    <row r="75" spans="1:11" x14ac:dyDescent="0.2">
      <c r="A75" s="20" t="s">
        <v>98</v>
      </c>
      <c r="B75" s="21" t="s">
        <v>99</v>
      </c>
      <c r="C75" s="22">
        <v>0</v>
      </c>
      <c r="D75" s="22">
        <v>0</v>
      </c>
      <c r="E75" s="22">
        <v>0</v>
      </c>
      <c r="F75" s="22">
        <v>0</v>
      </c>
      <c r="G75" s="22">
        <v>0</v>
      </c>
      <c r="H75" s="22">
        <v>0</v>
      </c>
      <c r="I75" s="22">
        <v>138</v>
      </c>
      <c r="J75" s="22">
        <v>49</v>
      </c>
      <c r="K75" s="92">
        <f t="shared" si="8"/>
        <v>187</v>
      </c>
    </row>
    <row r="76" spans="1:11" x14ac:dyDescent="0.2">
      <c r="A76" s="20" t="s">
        <v>100</v>
      </c>
      <c r="B76" s="21" t="s">
        <v>101</v>
      </c>
      <c r="C76" s="22">
        <v>0</v>
      </c>
      <c r="D76" s="22">
        <v>0</v>
      </c>
      <c r="E76" s="22">
        <v>0</v>
      </c>
      <c r="F76" s="22">
        <v>0</v>
      </c>
      <c r="G76" s="22">
        <v>0</v>
      </c>
      <c r="H76" s="22">
        <v>0</v>
      </c>
      <c r="I76" s="22">
        <v>10</v>
      </c>
      <c r="J76" s="22">
        <v>11</v>
      </c>
      <c r="K76" s="92">
        <f t="shared" si="8"/>
        <v>21</v>
      </c>
    </row>
    <row r="77" spans="1:11" x14ac:dyDescent="0.2">
      <c r="A77" s="20" t="s">
        <v>102</v>
      </c>
      <c r="B77" s="21" t="s">
        <v>103</v>
      </c>
      <c r="C77" s="22">
        <v>0</v>
      </c>
      <c r="D77" s="22">
        <v>0</v>
      </c>
      <c r="E77" s="22">
        <v>0</v>
      </c>
      <c r="F77" s="22">
        <v>0</v>
      </c>
      <c r="G77" s="22">
        <v>0</v>
      </c>
      <c r="H77" s="22">
        <v>0</v>
      </c>
      <c r="I77" s="22">
        <v>0</v>
      </c>
      <c r="J77" s="22">
        <v>0</v>
      </c>
      <c r="K77" s="92">
        <f t="shared" si="8"/>
        <v>0</v>
      </c>
    </row>
    <row r="78" spans="1:11" x14ac:dyDescent="0.2">
      <c r="A78" s="20" t="s">
        <v>104</v>
      </c>
      <c r="B78" s="21" t="s">
        <v>105</v>
      </c>
      <c r="C78" s="22">
        <v>0</v>
      </c>
      <c r="D78" s="22">
        <v>0</v>
      </c>
      <c r="E78" s="22">
        <v>0</v>
      </c>
      <c r="F78" s="22">
        <v>0</v>
      </c>
      <c r="G78" s="22">
        <v>0</v>
      </c>
      <c r="H78" s="22">
        <v>0</v>
      </c>
      <c r="I78" s="22">
        <v>0</v>
      </c>
      <c r="J78" s="22">
        <v>0</v>
      </c>
      <c r="K78" s="92">
        <f t="shared" si="8"/>
        <v>0</v>
      </c>
    </row>
    <row r="79" spans="1:11" ht="25.5" x14ac:dyDescent="0.2">
      <c r="A79" s="20" t="s">
        <v>106</v>
      </c>
      <c r="B79" s="21" t="s">
        <v>107</v>
      </c>
      <c r="C79" s="22">
        <v>321</v>
      </c>
      <c r="D79" s="22">
        <v>168</v>
      </c>
      <c r="E79" s="22">
        <v>2909</v>
      </c>
      <c r="F79" s="22">
        <v>0</v>
      </c>
      <c r="G79" s="22">
        <v>69</v>
      </c>
      <c r="H79" s="22">
        <v>230</v>
      </c>
      <c r="I79" s="22">
        <v>271</v>
      </c>
      <c r="J79" s="22">
        <v>298</v>
      </c>
      <c r="K79" s="92">
        <f t="shared" si="8"/>
        <v>4266</v>
      </c>
    </row>
    <row r="80" spans="1:11" x14ac:dyDescent="0.2">
      <c r="A80" s="20" t="s">
        <v>108</v>
      </c>
      <c r="B80" s="21" t="s">
        <v>109</v>
      </c>
      <c r="C80" s="22">
        <v>0</v>
      </c>
      <c r="D80" s="22">
        <v>0</v>
      </c>
      <c r="E80" s="22">
        <v>0</v>
      </c>
      <c r="F80" s="22">
        <v>0</v>
      </c>
      <c r="G80" s="22">
        <v>0</v>
      </c>
      <c r="H80" s="22">
        <v>0</v>
      </c>
      <c r="I80" s="22">
        <v>0</v>
      </c>
      <c r="J80" s="22">
        <v>0</v>
      </c>
      <c r="K80" s="92">
        <f t="shared" si="8"/>
        <v>0</v>
      </c>
    </row>
    <row r="81" spans="1:11" x14ac:dyDescent="0.2">
      <c r="A81" s="24" t="s">
        <v>110</v>
      </c>
      <c r="B81" s="25" t="s">
        <v>111</v>
      </c>
      <c r="C81" s="93">
        <f>SUM(C70:C80)</f>
        <v>321</v>
      </c>
      <c r="D81" s="93">
        <f t="shared" ref="D81:J81" si="9">SUM(D70:D80)</f>
        <v>168</v>
      </c>
      <c r="E81" s="93">
        <f t="shared" si="9"/>
        <v>2909</v>
      </c>
      <c r="F81" s="93">
        <f t="shared" si="9"/>
        <v>0</v>
      </c>
      <c r="G81" s="93">
        <f t="shared" si="9"/>
        <v>69</v>
      </c>
      <c r="H81" s="93">
        <f t="shared" si="9"/>
        <v>230</v>
      </c>
      <c r="I81" s="93">
        <f t="shared" si="9"/>
        <v>467</v>
      </c>
      <c r="J81" s="93">
        <f t="shared" si="9"/>
        <v>393</v>
      </c>
      <c r="K81" s="92">
        <f>SUM(K70:K80)</f>
        <v>4557</v>
      </c>
    </row>
    <row r="82" spans="1:11" x14ac:dyDescent="0.2">
      <c r="A82" s="94" t="s">
        <v>353</v>
      </c>
      <c r="B82" s="95" t="s">
        <v>111</v>
      </c>
      <c r="C82" s="96">
        <v>300</v>
      </c>
      <c r="D82" s="96">
        <v>143</v>
      </c>
      <c r="E82" s="96">
        <v>1896</v>
      </c>
      <c r="F82" s="97">
        <v>0</v>
      </c>
      <c r="G82" s="96">
        <v>66</v>
      </c>
      <c r="H82" s="96">
        <v>206</v>
      </c>
      <c r="I82" s="96">
        <v>305</v>
      </c>
      <c r="J82" s="96">
        <v>161</v>
      </c>
      <c r="K82" s="98">
        <f t="shared" si="8"/>
        <v>3077</v>
      </c>
    </row>
    <row r="83" spans="1:11" x14ac:dyDescent="0.2">
      <c r="A83" s="94" t="s">
        <v>354</v>
      </c>
      <c r="B83" s="95" t="s">
        <v>111</v>
      </c>
      <c r="C83" s="96">
        <v>27</v>
      </c>
      <c r="D83" s="96">
        <v>6</v>
      </c>
      <c r="E83" s="96">
        <v>1171</v>
      </c>
      <c r="F83" s="96">
        <v>0</v>
      </c>
      <c r="G83" s="96">
        <v>4</v>
      </c>
      <c r="H83" s="96">
        <v>9</v>
      </c>
      <c r="I83" s="96">
        <v>92</v>
      </c>
      <c r="J83" s="96">
        <v>76</v>
      </c>
      <c r="K83" s="98">
        <f t="shared" si="8"/>
        <v>1385</v>
      </c>
    </row>
    <row r="84" spans="1:11" x14ac:dyDescent="0.2">
      <c r="A84" s="27" t="s">
        <v>116</v>
      </c>
      <c r="B84" s="701"/>
      <c r="C84" s="701"/>
      <c r="D84" s="701"/>
      <c r="E84" s="701"/>
      <c r="F84" s="701"/>
      <c r="G84" s="701"/>
      <c r="H84" s="701"/>
      <c r="I84" s="701"/>
      <c r="J84" s="701"/>
      <c r="K84" s="702"/>
    </row>
    <row r="85" spans="1:11" x14ac:dyDescent="0.2">
      <c r="A85" s="17" t="s">
        <v>86</v>
      </c>
      <c r="B85" s="18" t="s">
        <v>87</v>
      </c>
      <c r="C85" s="699"/>
      <c r="D85" s="699"/>
      <c r="E85" s="699"/>
      <c r="F85" s="699"/>
      <c r="G85" s="699"/>
      <c r="H85" s="699"/>
      <c r="I85" s="699"/>
      <c r="J85" s="699"/>
      <c r="K85" s="700"/>
    </row>
    <row r="86" spans="1:11" x14ac:dyDescent="0.2">
      <c r="A86" s="20" t="s">
        <v>88</v>
      </c>
      <c r="B86" s="21" t="s">
        <v>89</v>
      </c>
      <c r="C86" s="22">
        <v>0</v>
      </c>
      <c r="D86" s="22">
        <v>0</v>
      </c>
      <c r="E86" s="22">
        <v>0</v>
      </c>
      <c r="F86" s="22">
        <v>0</v>
      </c>
      <c r="G86" s="22">
        <v>0</v>
      </c>
      <c r="H86" s="22">
        <v>0</v>
      </c>
      <c r="I86" s="22">
        <v>0</v>
      </c>
      <c r="J86" s="22">
        <v>0</v>
      </c>
      <c r="K86" s="92">
        <f>SUM(C86:J86)</f>
        <v>0</v>
      </c>
    </row>
    <row r="87" spans="1:11" x14ac:dyDescent="0.2">
      <c r="A87" s="20" t="s">
        <v>90</v>
      </c>
      <c r="B87" s="21" t="s">
        <v>91</v>
      </c>
      <c r="C87" s="22">
        <v>0</v>
      </c>
      <c r="D87" s="22">
        <v>0</v>
      </c>
      <c r="E87" s="22">
        <v>0</v>
      </c>
      <c r="F87" s="22">
        <v>0</v>
      </c>
      <c r="G87" s="22">
        <v>0</v>
      </c>
      <c r="H87" s="22">
        <v>0</v>
      </c>
      <c r="I87" s="22">
        <v>0</v>
      </c>
      <c r="J87" s="22">
        <v>0</v>
      </c>
      <c r="K87" s="92">
        <f t="shared" ref="K87:K99" si="10">SUM(C87:J87)</f>
        <v>0</v>
      </c>
    </row>
    <row r="88" spans="1:11" x14ac:dyDescent="0.2">
      <c r="A88" s="20" t="s">
        <v>92</v>
      </c>
      <c r="B88" s="21" t="s">
        <v>93</v>
      </c>
      <c r="C88" s="22">
        <v>0</v>
      </c>
      <c r="D88" s="22">
        <v>0</v>
      </c>
      <c r="E88" s="22">
        <v>0</v>
      </c>
      <c r="F88" s="22">
        <v>0</v>
      </c>
      <c r="G88" s="22">
        <v>0</v>
      </c>
      <c r="H88" s="22">
        <v>0</v>
      </c>
      <c r="I88" s="22">
        <v>0</v>
      </c>
      <c r="J88" s="22">
        <v>0</v>
      </c>
      <c r="K88" s="92">
        <f t="shared" si="10"/>
        <v>0</v>
      </c>
    </row>
    <row r="89" spans="1:11" x14ac:dyDescent="0.2">
      <c r="A89" s="20" t="s">
        <v>94</v>
      </c>
      <c r="B89" s="21" t="s">
        <v>95</v>
      </c>
      <c r="C89" s="22">
        <v>0</v>
      </c>
      <c r="D89" s="22">
        <v>0</v>
      </c>
      <c r="E89" s="22">
        <v>0</v>
      </c>
      <c r="F89" s="22">
        <v>0</v>
      </c>
      <c r="G89" s="22">
        <v>0</v>
      </c>
      <c r="H89" s="22">
        <v>0</v>
      </c>
      <c r="I89" s="22">
        <v>0</v>
      </c>
      <c r="J89" s="22">
        <v>0</v>
      </c>
      <c r="K89" s="92">
        <f t="shared" si="10"/>
        <v>0</v>
      </c>
    </row>
    <row r="90" spans="1:11" x14ac:dyDescent="0.2">
      <c r="A90" s="20" t="s">
        <v>96</v>
      </c>
      <c r="B90" s="21" t="s">
        <v>97</v>
      </c>
      <c r="C90" s="22">
        <v>0</v>
      </c>
      <c r="D90" s="22">
        <v>0</v>
      </c>
      <c r="E90" s="22">
        <v>0</v>
      </c>
      <c r="F90" s="22">
        <v>0</v>
      </c>
      <c r="G90" s="22">
        <v>0</v>
      </c>
      <c r="H90" s="22">
        <v>0</v>
      </c>
      <c r="I90" s="22">
        <v>0</v>
      </c>
      <c r="J90" s="22">
        <v>0</v>
      </c>
      <c r="K90" s="92">
        <f t="shared" si="10"/>
        <v>0</v>
      </c>
    </row>
    <row r="91" spans="1:11" x14ac:dyDescent="0.2">
      <c r="A91" s="20" t="s">
        <v>98</v>
      </c>
      <c r="B91" s="21" t="s">
        <v>99</v>
      </c>
      <c r="C91" s="22">
        <v>0</v>
      </c>
      <c r="D91" s="22">
        <v>0</v>
      </c>
      <c r="E91" s="22">
        <v>0</v>
      </c>
      <c r="F91" s="22">
        <v>0</v>
      </c>
      <c r="G91" s="22">
        <v>0</v>
      </c>
      <c r="H91" s="22">
        <v>0</v>
      </c>
      <c r="I91" s="22">
        <v>39</v>
      </c>
      <c r="J91" s="22">
        <v>32</v>
      </c>
      <c r="K91" s="92">
        <f t="shared" si="10"/>
        <v>71</v>
      </c>
    </row>
    <row r="92" spans="1:11" x14ac:dyDescent="0.2">
      <c r="A92" s="20" t="s">
        <v>100</v>
      </c>
      <c r="B92" s="21" t="s">
        <v>101</v>
      </c>
      <c r="C92" s="22">
        <v>0</v>
      </c>
      <c r="D92" s="22">
        <v>0</v>
      </c>
      <c r="E92" s="22">
        <v>0</v>
      </c>
      <c r="F92" s="22">
        <v>0</v>
      </c>
      <c r="G92" s="22">
        <v>0</v>
      </c>
      <c r="H92" s="22">
        <v>0</v>
      </c>
      <c r="I92" s="22">
        <v>5</v>
      </c>
      <c r="J92" s="22">
        <v>8</v>
      </c>
      <c r="K92" s="92">
        <f t="shared" si="10"/>
        <v>13</v>
      </c>
    </row>
    <row r="93" spans="1:11" x14ac:dyDescent="0.2">
      <c r="A93" s="20" t="s">
        <v>102</v>
      </c>
      <c r="B93" s="21" t="s">
        <v>103</v>
      </c>
      <c r="C93" s="22">
        <v>0</v>
      </c>
      <c r="D93" s="22">
        <v>0</v>
      </c>
      <c r="E93" s="22">
        <v>0</v>
      </c>
      <c r="F93" s="22">
        <v>0</v>
      </c>
      <c r="G93" s="22">
        <v>0</v>
      </c>
      <c r="H93" s="22">
        <v>0</v>
      </c>
      <c r="I93" s="22">
        <v>0</v>
      </c>
      <c r="J93" s="22">
        <v>0</v>
      </c>
      <c r="K93" s="92">
        <f t="shared" si="10"/>
        <v>0</v>
      </c>
    </row>
    <row r="94" spans="1:11" x14ac:dyDescent="0.2">
      <c r="A94" s="20" t="s">
        <v>104</v>
      </c>
      <c r="B94" s="21" t="s">
        <v>105</v>
      </c>
      <c r="C94" s="22">
        <v>0</v>
      </c>
      <c r="D94" s="22">
        <v>0</v>
      </c>
      <c r="E94" s="22">
        <v>0</v>
      </c>
      <c r="F94" s="22">
        <v>0</v>
      </c>
      <c r="G94" s="22">
        <v>0</v>
      </c>
      <c r="H94" s="22">
        <v>0</v>
      </c>
      <c r="I94" s="22">
        <v>0</v>
      </c>
      <c r="J94" s="22">
        <v>0</v>
      </c>
      <c r="K94" s="92">
        <f t="shared" si="10"/>
        <v>0</v>
      </c>
    </row>
    <row r="95" spans="1:11" ht="25.5" x14ac:dyDescent="0.2">
      <c r="A95" s="20" t="s">
        <v>106</v>
      </c>
      <c r="B95" s="21" t="s">
        <v>107</v>
      </c>
      <c r="C95" s="22">
        <v>88</v>
      </c>
      <c r="D95" s="22">
        <v>90</v>
      </c>
      <c r="E95" s="22">
        <v>1302</v>
      </c>
      <c r="F95" s="22">
        <v>0</v>
      </c>
      <c r="G95" s="22">
        <v>56</v>
      </c>
      <c r="H95" s="22">
        <v>0</v>
      </c>
      <c r="I95" s="22">
        <v>122</v>
      </c>
      <c r="J95" s="22">
        <v>147</v>
      </c>
      <c r="K95" s="92">
        <f t="shared" si="10"/>
        <v>1805</v>
      </c>
    </row>
    <row r="96" spans="1:11" x14ac:dyDescent="0.2">
      <c r="A96" s="20" t="s">
        <v>108</v>
      </c>
      <c r="B96" s="21" t="s">
        <v>109</v>
      </c>
      <c r="C96" s="22">
        <v>0</v>
      </c>
      <c r="D96" s="22">
        <v>0</v>
      </c>
      <c r="E96" s="22">
        <v>0</v>
      </c>
      <c r="F96" s="22">
        <v>0</v>
      </c>
      <c r="G96" s="22">
        <v>0</v>
      </c>
      <c r="H96" s="22">
        <v>0</v>
      </c>
      <c r="I96" s="22">
        <v>0</v>
      </c>
      <c r="J96" s="22">
        <v>0</v>
      </c>
      <c r="K96" s="92">
        <f t="shared" si="10"/>
        <v>0</v>
      </c>
    </row>
    <row r="97" spans="1:11" x14ac:dyDescent="0.2">
      <c r="A97" s="24" t="s">
        <v>110</v>
      </c>
      <c r="B97" s="25" t="s">
        <v>111</v>
      </c>
      <c r="C97" s="93">
        <f>SUM(C86:C96)</f>
        <v>88</v>
      </c>
      <c r="D97" s="93">
        <f t="shared" ref="D97:J97" si="11">SUM(D86:D96)</f>
        <v>90</v>
      </c>
      <c r="E97" s="93">
        <f t="shared" si="11"/>
        <v>1302</v>
      </c>
      <c r="F97" s="93">
        <f t="shared" si="11"/>
        <v>0</v>
      </c>
      <c r="G97" s="93">
        <f t="shared" si="11"/>
        <v>56</v>
      </c>
      <c r="H97" s="93">
        <f t="shared" si="11"/>
        <v>0</v>
      </c>
      <c r="I97" s="93">
        <f t="shared" si="11"/>
        <v>166</v>
      </c>
      <c r="J97" s="93">
        <f t="shared" si="11"/>
        <v>187</v>
      </c>
      <c r="K97" s="92">
        <f>SUM(K86:K96)</f>
        <v>1889</v>
      </c>
    </row>
    <row r="98" spans="1:11" x14ac:dyDescent="0.2">
      <c r="A98" s="94" t="s">
        <v>353</v>
      </c>
      <c r="B98" s="95" t="s">
        <v>111</v>
      </c>
      <c r="C98" s="96">
        <v>68</v>
      </c>
      <c r="D98" s="96">
        <v>78</v>
      </c>
      <c r="E98" s="96">
        <v>739</v>
      </c>
      <c r="F98" s="97">
        <v>0</v>
      </c>
      <c r="G98" s="96">
        <v>39</v>
      </c>
      <c r="H98" s="96">
        <v>0</v>
      </c>
      <c r="I98" s="96">
        <v>106</v>
      </c>
      <c r="J98" s="96">
        <v>85</v>
      </c>
      <c r="K98" s="98">
        <f t="shared" si="10"/>
        <v>1115</v>
      </c>
    </row>
    <row r="99" spans="1:11" x14ac:dyDescent="0.2">
      <c r="A99" s="94" t="s">
        <v>354</v>
      </c>
      <c r="B99" s="95" t="s">
        <v>111</v>
      </c>
      <c r="C99" s="96">
        <v>5</v>
      </c>
      <c r="D99" s="96">
        <v>6</v>
      </c>
      <c r="E99" s="96">
        <v>506</v>
      </c>
      <c r="F99" s="96">
        <v>0</v>
      </c>
      <c r="G99" s="96">
        <v>2</v>
      </c>
      <c r="H99" s="96">
        <v>0</v>
      </c>
      <c r="I99" s="96">
        <v>47</v>
      </c>
      <c r="J99" s="96">
        <v>22</v>
      </c>
      <c r="K99" s="98">
        <f t="shared" si="10"/>
        <v>588</v>
      </c>
    </row>
    <row r="100" spans="1:11" x14ac:dyDescent="0.2">
      <c r="A100" s="27" t="s">
        <v>117</v>
      </c>
      <c r="B100" s="701"/>
      <c r="C100" s="701"/>
      <c r="D100" s="701"/>
      <c r="E100" s="701"/>
      <c r="F100" s="701"/>
      <c r="G100" s="701"/>
      <c r="H100" s="701"/>
      <c r="I100" s="701"/>
      <c r="J100" s="701"/>
      <c r="K100" s="702"/>
    </row>
    <row r="101" spans="1:11" x14ac:dyDescent="0.2">
      <c r="A101" s="17" t="s">
        <v>86</v>
      </c>
      <c r="B101" s="18" t="s">
        <v>87</v>
      </c>
      <c r="C101" s="699"/>
      <c r="D101" s="699"/>
      <c r="E101" s="699"/>
      <c r="F101" s="699"/>
      <c r="G101" s="699"/>
      <c r="H101" s="699"/>
      <c r="I101" s="699"/>
      <c r="J101" s="699"/>
      <c r="K101" s="700"/>
    </row>
    <row r="102" spans="1:11" x14ac:dyDescent="0.2">
      <c r="A102" s="20" t="s">
        <v>88</v>
      </c>
      <c r="B102" s="21" t="s">
        <v>89</v>
      </c>
      <c r="C102" s="22">
        <v>0</v>
      </c>
      <c r="D102" s="22">
        <v>0</v>
      </c>
      <c r="E102" s="22">
        <v>0</v>
      </c>
      <c r="F102" s="22">
        <v>0</v>
      </c>
      <c r="G102" s="22">
        <v>0</v>
      </c>
      <c r="H102" s="22">
        <v>0</v>
      </c>
      <c r="I102" s="22">
        <v>0</v>
      </c>
      <c r="J102" s="22">
        <v>0</v>
      </c>
      <c r="K102" s="92">
        <f>SUM(C102:J102)</f>
        <v>0</v>
      </c>
    </row>
    <row r="103" spans="1:11" x14ac:dyDescent="0.2">
      <c r="A103" s="20" t="s">
        <v>90</v>
      </c>
      <c r="B103" s="21" t="s">
        <v>91</v>
      </c>
      <c r="C103" s="22">
        <v>0</v>
      </c>
      <c r="D103" s="22">
        <v>0</v>
      </c>
      <c r="E103" s="22">
        <v>0</v>
      </c>
      <c r="F103" s="22">
        <v>0</v>
      </c>
      <c r="G103" s="22">
        <v>0</v>
      </c>
      <c r="H103" s="22">
        <v>0</v>
      </c>
      <c r="I103" s="22">
        <v>0</v>
      </c>
      <c r="J103" s="22">
        <v>0</v>
      </c>
      <c r="K103" s="92">
        <f t="shared" ref="K103:K115" si="12">SUM(C103:J103)</f>
        <v>0</v>
      </c>
    </row>
    <row r="104" spans="1:11" x14ac:dyDescent="0.2">
      <c r="A104" s="20" t="s">
        <v>92</v>
      </c>
      <c r="B104" s="21" t="s">
        <v>93</v>
      </c>
      <c r="C104" s="22">
        <v>0</v>
      </c>
      <c r="D104" s="22">
        <v>0</v>
      </c>
      <c r="E104" s="22">
        <v>0</v>
      </c>
      <c r="F104" s="22">
        <v>0</v>
      </c>
      <c r="G104" s="22">
        <v>0</v>
      </c>
      <c r="H104" s="22">
        <v>0</v>
      </c>
      <c r="I104" s="22">
        <v>0</v>
      </c>
      <c r="J104" s="22">
        <v>0</v>
      </c>
      <c r="K104" s="92">
        <f t="shared" si="12"/>
        <v>0</v>
      </c>
    </row>
    <row r="105" spans="1:11" x14ac:dyDescent="0.2">
      <c r="A105" s="20" t="s">
        <v>94</v>
      </c>
      <c r="B105" s="21" t="s">
        <v>95</v>
      </c>
      <c r="C105" s="22">
        <v>0</v>
      </c>
      <c r="D105" s="22">
        <v>0</v>
      </c>
      <c r="E105" s="22">
        <v>0</v>
      </c>
      <c r="F105" s="22">
        <v>0</v>
      </c>
      <c r="G105" s="22">
        <v>0</v>
      </c>
      <c r="H105" s="22">
        <v>0</v>
      </c>
      <c r="I105" s="22">
        <v>0</v>
      </c>
      <c r="J105" s="22">
        <v>0</v>
      </c>
      <c r="K105" s="92">
        <f t="shared" si="12"/>
        <v>0</v>
      </c>
    </row>
    <row r="106" spans="1:11" x14ac:dyDescent="0.2">
      <c r="A106" s="20" t="s">
        <v>96</v>
      </c>
      <c r="B106" s="21" t="s">
        <v>97</v>
      </c>
      <c r="C106" s="22">
        <v>0</v>
      </c>
      <c r="D106" s="22">
        <v>0</v>
      </c>
      <c r="E106" s="22">
        <v>0</v>
      </c>
      <c r="F106" s="22">
        <v>0</v>
      </c>
      <c r="G106" s="22">
        <v>0</v>
      </c>
      <c r="H106" s="22">
        <v>0</v>
      </c>
      <c r="I106" s="22">
        <v>0</v>
      </c>
      <c r="J106" s="22">
        <v>0</v>
      </c>
      <c r="K106" s="92">
        <f t="shared" si="12"/>
        <v>0</v>
      </c>
    </row>
    <row r="107" spans="1:11" x14ac:dyDescent="0.2">
      <c r="A107" s="20" t="s">
        <v>98</v>
      </c>
      <c r="B107" s="21" t="s">
        <v>99</v>
      </c>
      <c r="C107" s="22">
        <v>0</v>
      </c>
      <c r="D107" s="22">
        <v>0</v>
      </c>
      <c r="E107" s="22">
        <v>0</v>
      </c>
      <c r="F107" s="22">
        <v>0</v>
      </c>
      <c r="G107" s="22">
        <v>0</v>
      </c>
      <c r="H107" s="22">
        <v>0</v>
      </c>
      <c r="I107" s="22">
        <v>17</v>
      </c>
      <c r="J107" s="22">
        <v>12</v>
      </c>
      <c r="K107" s="92">
        <f t="shared" si="12"/>
        <v>29</v>
      </c>
    </row>
    <row r="108" spans="1:11" x14ac:dyDescent="0.2">
      <c r="A108" s="20" t="s">
        <v>100</v>
      </c>
      <c r="B108" s="21" t="s">
        <v>101</v>
      </c>
      <c r="C108" s="22">
        <v>0</v>
      </c>
      <c r="D108" s="22">
        <v>0</v>
      </c>
      <c r="E108" s="22">
        <v>0</v>
      </c>
      <c r="F108" s="22">
        <v>0</v>
      </c>
      <c r="G108" s="22">
        <v>0</v>
      </c>
      <c r="H108" s="22">
        <v>0</v>
      </c>
      <c r="I108" s="22">
        <v>0</v>
      </c>
      <c r="J108" s="22">
        <v>0</v>
      </c>
      <c r="K108" s="92">
        <f t="shared" si="12"/>
        <v>0</v>
      </c>
    </row>
    <row r="109" spans="1:11" x14ac:dyDescent="0.2">
      <c r="A109" s="20" t="s">
        <v>102</v>
      </c>
      <c r="B109" s="21" t="s">
        <v>103</v>
      </c>
      <c r="C109" s="22">
        <v>0</v>
      </c>
      <c r="D109" s="22">
        <v>0</v>
      </c>
      <c r="E109" s="22">
        <v>0</v>
      </c>
      <c r="F109" s="22">
        <v>0</v>
      </c>
      <c r="G109" s="22">
        <v>0</v>
      </c>
      <c r="H109" s="22">
        <v>0</v>
      </c>
      <c r="I109" s="22">
        <v>0</v>
      </c>
      <c r="J109" s="22">
        <v>0</v>
      </c>
      <c r="K109" s="92">
        <f t="shared" si="12"/>
        <v>0</v>
      </c>
    </row>
    <row r="110" spans="1:11" x14ac:dyDescent="0.2">
      <c r="A110" s="20" t="s">
        <v>104</v>
      </c>
      <c r="B110" s="21" t="s">
        <v>105</v>
      </c>
      <c r="C110" s="22">
        <v>0</v>
      </c>
      <c r="D110" s="22">
        <v>0</v>
      </c>
      <c r="E110" s="22">
        <v>0</v>
      </c>
      <c r="F110" s="22">
        <v>0</v>
      </c>
      <c r="G110" s="22">
        <v>0</v>
      </c>
      <c r="H110" s="22">
        <v>0</v>
      </c>
      <c r="I110" s="22">
        <v>0</v>
      </c>
      <c r="J110" s="22">
        <v>0</v>
      </c>
      <c r="K110" s="92">
        <f t="shared" si="12"/>
        <v>0</v>
      </c>
    </row>
    <row r="111" spans="1:11" ht="25.5" x14ac:dyDescent="0.2">
      <c r="A111" s="20" t="s">
        <v>106</v>
      </c>
      <c r="B111" s="21" t="s">
        <v>107</v>
      </c>
      <c r="C111" s="22">
        <v>334</v>
      </c>
      <c r="D111" s="22">
        <v>82</v>
      </c>
      <c r="E111" s="22">
        <v>1487</v>
      </c>
      <c r="F111" s="22">
        <v>0</v>
      </c>
      <c r="G111" s="22">
        <v>27</v>
      </c>
      <c r="H111" s="22">
        <v>0</v>
      </c>
      <c r="I111" s="22">
        <v>139</v>
      </c>
      <c r="J111" s="22">
        <v>172</v>
      </c>
      <c r="K111" s="92">
        <f t="shared" si="12"/>
        <v>2241</v>
      </c>
    </row>
    <row r="112" spans="1:11" x14ac:dyDescent="0.2">
      <c r="A112" s="20" t="s">
        <v>108</v>
      </c>
      <c r="B112" s="21" t="s">
        <v>109</v>
      </c>
      <c r="C112" s="22">
        <v>0</v>
      </c>
      <c r="D112" s="22">
        <v>0</v>
      </c>
      <c r="E112" s="22">
        <v>0</v>
      </c>
      <c r="F112" s="22">
        <v>0</v>
      </c>
      <c r="G112" s="22">
        <v>0</v>
      </c>
      <c r="H112" s="22">
        <v>0</v>
      </c>
      <c r="I112" s="22">
        <v>0</v>
      </c>
      <c r="J112" s="22">
        <v>0</v>
      </c>
      <c r="K112" s="92">
        <f t="shared" si="12"/>
        <v>0</v>
      </c>
    </row>
    <row r="113" spans="1:11" x14ac:dyDescent="0.2">
      <c r="A113" s="24" t="s">
        <v>110</v>
      </c>
      <c r="B113" s="25" t="s">
        <v>111</v>
      </c>
      <c r="C113" s="93">
        <f>SUM(C102:C112)</f>
        <v>334</v>
      </c>
      <c r="D113" s="93">
        <f t="shared" ref="D113:J113" si="13">SUM(D102:D112)</f>
        <v>82</v>
      </c>
      <c r="E113" s="93">
        <f t="shared" si="13"/>
        <v>1487</v>
      </c>
      <c r="F113" s="93">
        <f t="shared" si="13"/>
        <v>0</v>
      </c>
      <c r="G113" s="93">
        <f t="shared" si="13"/>
        <v>27</v>
      </c>
      <c r="H113" s="93">
        <f t="shared" si="13"/>
        <v>0</v>
      </c>
      <c r="I113" s="93">
        <f t="shared" si="13"/>
        <v>156</v>
      </c>
      <c r="J113" s="93">
        <f t="shared" si="13"/>
        <v>184</v>
      </c>
      <c r="K113" s="92">
        <f>SUM(K102:K112)</f>
        <v>2270</v>
      </c>
    </row>
    <row r="114" spans="1:11" x14ac:dyDescent="0.2">
      <c r="A114" s="94" t="s">
        <v>353</v>
      </c>
      <c r="B114" s="95" t="s">
        <v>111</v>
      </c>
      <c r="C114" s="96">
        <v>288</v>
      </c>
      <c r="D114" s="96">
        <v>80</v>
      </c>
      <c r="E114" s="96">
        <v>869</v>
      </c>
      <c r="F114" s="97">
        <v>0</v>
      </c>
      <c r="G114" s="96">
        <v>24</v>
      </c>
      <c r="H114" s="96">
        <v>0</v>
      </c>
      <c r="I114" s="96">
        <v>96</v>
      </c>
      <c r="J114" s="96">
        <v>82</v>
      </c>
      <c r="K114" s="98">
        <f t="shared" si="12"/>
        <v>1439</v>
      </c>
    </row>
    <row r="115" spans="1:11" x14ac:dyDescent="0.2">
      <c r="A115" s="94" t="s">
        <v>354</v>
      </c>
      <c r="B115" s="95" t="s">
        <v>111</v>
      </c>
      <c r="C115" s="96">
        <v>47</v>
      </c>
      <c r="D115" s="96">
        <v>10</v>
      </c>
      <c r="E115" s="96">
        <v>614</v>
      </c>
      <c r="F115" s="96">
        <v>0</v>
      </c>
      <c r="G115" s="96">
        <v>2</v>
      </c>
      <c r="H115" s="96">
        <v>0</v>
      </c>
      <c r="I115" s="96">
        <v>50</v>
      </c>
      <c r="J115" s="96">
        <v>28</v>
      </c>
      <c r="K115" s="98">
        <f t="shared" si="12"/>
        <v>751</v>
      </c>
    </row>
    <row r="116" spans="1:11" x14ac:dyDescent="0.2">
      <c r="A116" s="27" t="s">
        <v>118</v>
      </c>
      <c r="B116" s="701"/>
      <c r="C116" s="701"/>
      <c r="D116" s="701"/>
      <c r="E116" s="701"/>
      <c r="F116" s="701"/>
      <c r="G116" s="701"/>
      <c r="H116" s="701"/>
      <c r="I116" s="701"/>
      <c r="J116" s="701"/>
      <c r="K116" s="702"/>
    </row>
    <row r="117" spans="1:11" x14ac:dyDescent="0.2">
      <c r="A117" s="17" t="s">
        <v>86</v>
      </c>
      <c r="B117" s="18" t="s">
        <v>87</v>
      </c>
      <c r="C117" s="699"/>
      <c r="D117" s="699"/>
      <c r="E117" s="699"/>
      <c r="F117" s="699"/>
      <c r="G117" s="699"/>
      <c r="H117" s="699"/>
      <c r="I117" s="699"/>
      <c r="J117" s="699"/>
      <c r="K117" s="700"/>
    </row>
    <row r="118" spans="1:11" x14ac:dyDescent="0.2">
      <c r="A118" s="20" t="s">
        <v>88</v>
      </c>
      <c r="B118" s="21" t="s">
        <v>89</v>
      </c>
      <c r="C118" s="22">
        <v>0</v>
      </c>
      <c r="D118" s="22">
        <v>0</v>
      </c>
      <c r="E118" s="22">
        <v>0</v>
      </c>
      <c r="F118" s="22">
        <v>0</v>
      </c>
      <c r="G118" s="22">
        <v>0</v>
      </c>
      <c r="H118" s="22">
        <v>0</v>
      </c>
      <c r="I118" s="22">
        <v>0</v>
      </c>
      <c r="J118" s="22">
        <v>0</v>
      </c>
      <c r="K118" s="92">
        <f>SUM(C118:J118)</f>
        <v>0</v>
      </c>
    </row>
    <row r="119" spans="1:11" x14ac:dyDescent="0.2">
      <c r="A119" s="20" t="s">
        <v>90</v>
      </c>
      <c r="B119" s="21" t="s">
        <v>91</v>
      </c>
      <c r="C119" s="22">
        <v>0</v>
      </c>
      <c r="D119" s="22">
        <v>0</v>
      </c>
      <c r="E119" s="22">
        <v>0</v>
      </c>
      <c r="F119" s="22">
        <v>0</v>
      </c>
      <c r="G119" s="22">
        <v>0</v>
      </c>
      <c r="H119" s="22">
        <v>0</v>
      </c>
      <c r="I119" s="22">
        <v>0</v>
      </c>
      <c r="J119" s="22">
        <v>0</v>
      </c>
      <c r="K119" s="92">
        <f t="shared" ref="K119:K131" si="14">SUM(C119:J119)</f>
        <v>0</v>
      </c>
    </row>
    <row r="120" spans="1:11" x14ac:dyDescent="0.2">
      <c r="A120" s="20" t="s">
        <v>92</v>
      </c>
      <c r="B120" s="21" t="s">
        <v>93</v>
      </c>
      <c r="C120" s="22">
        <v>0</v>
      </c>
      <c r="D120" s="22">
        <v>0</v>
      </c>
      <c r="E120" s="22">
        <v>0</v>
      </c>
      <c r="F120" s="22">
        <v>0</v>
      </c>
      <c r="G120" s="22">
        <v>0</v>
      </c>
      <c r="H120" s="22">
        <v>0</v>
      </c>
      <c r="I120" s="22">
        <v>0</v>
      </c>
      <c r="J120" s="22">
        <v>0</v>
      </c>
      <c r="K120" s="92">
        <f t="shared" si="14"/>
        <v>0</v>
      </c>
    </row>
    <row r="121" spans="1:11" x14ac:dyDescent="0.2">
      <c r="A121" s="20" t="s">
        <v>94</v>
      </c>
      <c r="B121" s="21" t="s">
        <v>95</v>
      </c>
      <c r="C121" s="22">
        <v>0</v>
      </c>
      <c r="D121" s="22">
        <v>0</v>
      </c>
      <c r="E121" s="22">
        <v>0</v>
      </c>
      <c r="F121" s="22">
        <v>0</v>
      </c>
      <c r="G121" s="22">
        <v>0</v>
      </c>
      <c r="H121" s="22">
        <v>0</v>
      </c>
      <c r="I121" s="22">
        <v>0</v>
      </c>
      <c r="J121" s="22">
        <v>0</v>
      </c>
      <c r="K121" s="92">
        <f t="shared" si="14"/>
        <v>0</v>
      </c>
    </row>
    <row r="122" spans="1:11" x14ac:dyDescent="0.2">
      <c r="A122" s="20" t="s">
        <v>96</v>
      </c>
      <c r="B122" s="21" t="s">
        <v>97</v>
      </c>
      <c r="C122" s="22">
        <v>0</v>
      </c>
      <c r="D122" s="22">
        <v>0</v>
      </c>
      <c r="E122" s="22">
        <v>0</v>
      </c>
      <c r="F122" s="22">
        <v>0</v>
      </c>
      <c r="G122" s="22">
        <v>0</v>
      </c>
      <c r="H122" s="22">
        <v>0</v>
      </c>
      <c r="I122" s="22">
        <v>0</v>
      </c>
      <c r="J122" s="22">
        <v>0</v>
      </c>
      <c r="K122" s="92">
        <f t="shared" si="14"/>
        <v>0</v>
      </c>
    </row>
    <row r="123" spans="1:11" x14ac:dyDescent="0.2">
      <c r="A123" s="20" t="s">
        <v>98</v>
      </c>
      <c r="B123" s="21" t="s">
        <v>99</v>
      </c>
      <c r="C123" s="22">
        <v>0</v>
      </c>
      <c r="D123" s="22">
        <v>0</v>
      </c>
      <c r="E123" s="22">
        <v>0</v>
      </c>
      <c r="F123" s="22">
        <v>0</v>
      </c>
      <c r="G123" s="22">
        <v>0</v>
      </c>
      <c r="H123" s="22">
        <v>0</v>
      </c>
      <c r="I123" s="22">
        <v>4</v>
      </c>
      <c r="J123" s="22">
        <v>3</v>
      </c>
      <c r="K123" s="92">
        <f t="shared" si="14"/>
        <v>7</v>
      </c>
    </row>
    <row r="124" spans="1:11" x14ac:dyDescent="0.2">
      <c r="A124" s="20" t="s">
        <v>100</v>
      </c>
      <c r="B124" s="21" t="s">
        <v>101</v>
      </c>
      <c r="C124" s="22">
        <v>0</v>
      </c>
      <c r="D124" s="22">
        <v>0</v>
      </c>
      <c r="E124" s="22">
        <v>0</v>
      </c>
      <c r="F124" s="22">
        <v>0</v>
      </c>
      <c r="G124" s="22">
        <v>0</v>
      </c>
      <c r="H124" s="22">
        <v>0</v>
      </c>
      <c r="I124" s="22">
        <v>0</v>
      </c>
      <c r="J124" s="22">
        <v>0</v>
      </c>
      <c r="K124" s="92">
        <f t="shared" si="14"/>
        <v>0</v>
      </c>
    </row>
    <row r="125" spans="1:11" x14ac:dyDescent="0.2">
      <c r="A125" s="20" t="s">
        <v>102</v>
      </c>
      <c r="B125" s="21" t="s">
        <v>103</v>
      </c>
      <c r="C125" s="22">
        <v>0</v>
      </c>
      <c r="D125" s="22">
        <v>0</v>
      </c>
      <c r="E125" s="22">
        <v>0</v>
      </c>
      <c r="F125" s="22">
        <v>0</v>
      </c>
      <c r="G125" s="22">
        <v>0</v>
      </c>
      <c r="H125" s="22">
        <v>0</v>
      </c>
      <c r="I125" s="22">
        <v>0</v>
      </c>
      <c r="J125" s="22">
        <v>0</v>
      </c>
      <c r="K125" s="92">
        <f t="shared" si="14"/>
        <v>0</v>
      </c>
    </row>
    <row r="126" spans="1:11" x14ac:dyDescent="0.2">
      <c r="A126" s="20" t="s">
        <v>104</v>
      </c>
      <c r="B126" s="21" t="s">
        <v>105</v>
      </c>
      <c r="C126" s="22">
        <v>0</v>
      </c>
      <c r="D126" s="22">
        <v>0</v>
      </c>
      <c r="E126" s="22">
        <v>0</v>
      </c>
      <c r="F126" s="22">
        <v>0</v>
      </c>
      <c r="G126" s="22">
        <v>0</v>
      </c>
      <c r="H126" s="22">
        <v>0</v>
      </c>
      <c r="I126" s="22">
        <v>0</v>
      </c>
      <c r="J126" s="22">
        <v>0</v>
      </c>
      <c r="K126" s="92">
        <f t="shared" si="14"/>
        <v>0</v>
      </c>
    </row>
    <row r="127" spans="1:11" ht="25.5" x14ac:dyDescent="0.2">
      <c r="A127" s="20" t="s">
        <v>106</v>
      </c>
      <c r="B127" s="21" t="s">
        <v>107</v>
      </c>
      <c r="C127" s="22">
        <v>0</v>
      </c>
      <c r="D127" s="22">
        <v>0</v>
      </c>
      <c r="E127" s="22">
        <v>1961</v>
      </c>
      <c r="F127" s="22">
        <v>0</v>
      </c>
      <c r="G127" s="22">
        <v>0</v>
      </c>
      <c r="H127" s="22">
        <v>0</v>
      </c>
      <c r="I127" s="22">
        <v>69</v>
      </c>
      <c r="J127" s="22">
        <v>112</v>
      </c>
      <c r="K127" s="92">
        <f t="shared" si="14"/>
        <v>2142</v>
      </c>
    </row>
    <row r="128" spans="1:11" x14ac:dyDescent="0.2">
      <c r="A128" s="20" t="s">
        <v>108</v>
      </c>
      <c r="B128" s="21" t="s">
        <v>109</v>
      </c>
      <c r="C128" s="22">
        <v>0</v>
      </c>
      <c r="D128" s="22">
        <v>0</v>
      </c>
      <c r="E128" s="22">
        <v>0</v>
      </c>
      <c r="F128" s="22">
        <v>0</v>
      </c>
      <c r="G128" s="22">
        <v>0</v>
      </c>
      <c r="H128" s="22">
        <v>0</v>
      </c>
      <c r="I128" s="22">
        <v>0</v>
      </c>
      <c r="J128" s="22">
        <v>0</v>
      </c>
      <c r="K128" s="92">
        <f t="shared" si="14"/>
        <v>0</v>
      </c>
    </row>
    <row r="129" spans="1:11" x14ac:dyDescent="0.2">
      <c r="A129" s="24" t="s">
        <v>110</v>
      </c>
      <c r="B129" s="25" t="s">
        <v>111</v>
      </c>
      <c r="C129" s="93">
        <f>SUM(C118:C128)</f>
        <v>0</v>
      </c>
      <c r="D129" s="93">
        <f t="shared" ref="D129:J129" si="15">SUM(D118:D128)</f>
        <v>0</v>
      </c>
      <c r="E129" s="93">
        <f t="shared" si="15"/>
        <v>1961</v>
      </c>
      <c r="F129" s="93">
        <f t="shared" si="15"/>
        <v>0</v>
      </c>
      <c r="G129" s="93">
        <f t="shared" si="15"/>
        <v>0</v>
      </c>
      <c r="H129" s="93">
        <f t="shared" si="15"/>
        <v>0</v>
      </c>
      <c r="I129" s="93">
        <f t="shared" si="15"/>
        <v>73</v>
      </c>
      <c r="J129" s="93">
        <f t="shared" si="15"/>
        <v>115</v>
      </c>
      <c r="K129" s="92">
        <f>SUM(K118:K128)</f>
        <v>2149</v>
      </c>
    </row>
    <row r="130" spans="1:11" x14ac:dyDescent="0.2">
      <c r="A130" s="94" t="s">
        <v>353</v>
      </c>
      <c r="B130" s="95" t="s">
        <v>111</v>
      </c>
      <c r="C130" s="97">
        <v>0</v>
      </c>
      <c r="D130" s="96">
        <v>0</v>
      </c>
      <c r="E130" s="96">
        <v>1199</v>
      </c>
      <c r="F130" s="97">
        <v>0</v>
      </c>
      <c r="G130" s="97">
        <v>0</v>
      </c>
      <c r="H130" s="96">
        <v>0</v>
      </c>
      <c r="I130" s="96">
        <v>51</v>
      </c>
      <c r="J130" s="96">
        <v>46</v>
      </c>
      <c r="K130" s="98">
        <f t="shared" si="14"/>
        <v>1296</v>
      </c>
    </row>
    <row r="131" spans="1:11" x14ac:dyDescent="0.2">
      <c r="A131" s="94" t="s">
        <v>354</v>
      </c>
      <c r="B131" s="95" t="s">
        <v>111</v>
      </c>
      <c r="C131" s="96">
        <v>0</v>
      </c>
      <c r="D131" s="96">
        <v>0</v>
      </c>
      <c r="E131" s="96">
        <v>690</v>
      </c>
      <c r="F131" s="96">
        <v>0</v>
      </c>
      <c r="G131" s="96">
        <v>0</v>
      </c>
      <c r="H131" s="96">
        <v>0</v>
      </c>
      <c r="I131" s="96">
        <v>11</v>
      </c>
      <c r="J131" s="96">
        <v>11</v>
      </c>
      <c r="K131" s="98">
        <f t="shared" si="14"/>
        <v>712</v>
      </c>
    </row>
    <row r="132" spans="1:11" x14ac:dyDescent="0.2">
      <c r="A132" s="27" t="s">
        <v>119</v>
      </c>
      <c r="B132" s="701"/>
      <c r="C132" s="701"/>
      <c r="D132" s="701"/>
      <c r="E132" s="701"/>
      <c r="F132" s="701"/>
      <c r="G132" s="701"/>
      <c r="H132" s="701"/>
      <c r="I132" s="701"/>
      <c r="J132" s="701"/>
      <c r="K132" s="702"/>
    </row>
    <row r="133" spans="1:11" x14ac:dyDescent="0.2">
      <c r="A133" s="17" t="s">
        <v>86</v>
      </c>
      <c r="B133" s="18" t="s">
        <v>87</v>
      </c>
      <c r="C133" s="699"/>
      <c r="D133" s="699"/>
      <c r="E133" s="699"/>
      <c r="F133" s="699"/>
      <c r="G133" s="699"/>
      <c r="H133" s="699"/>
      <c r="I133" s="699"/>
      <c r="J133" s="699"/>
      <c r="K133" s="700"/>
    </row>
    <row r="134" spans="1:11" x14ac:dyDescent="0.2">
      <c r="A134" s="20" t="s">
        <v>88</v>
      </c>
      <c r="B134" s="21" t="s">
        <v>89</v>
      </c>
      <c r="C134" s="22">
        <v>0</v>
      </c>
      <c r="D134" s="22">
        <v>0</v>
      </c>
      <c r="E134" s="22">
        <v>0</v>
      </c>
      <c r="F134" s="22">
        <v>0</v>
      </c>
      <c r="G134" s="22">
        <v>0</v>
      </c>
      <c r="H134" s="22">
        <v>0</v>
      </c>
      <c r="I134" s="22">
        <v>0</v>
      </c>
      <c r="J134" s="22">
        <v>0</v>
      </c>
      <c r="K134" s="92">
        <f>SUM(C134:J134)</f>
        <v>0</v>
      </c>
    </row>
    <row r="135" spans="1:11" x14ac:dyDescent="0.2">
      <c r="A135" s="20" t="s">
        <v>90</v>
      </c>
      <c r="B135" s="21" t="s">
        <v>91</v>
      </c>
      <c r="C135" s="22">
        <v>0</v>
      </c>
      <c r="D135" s="22">
        <v>0</v>
      </c>
      <c r="E135" s="22">
        <v>0</v>
      </c>
      <c r="F135" s="22">
        <v>0</v>
      </c>
      <c r="G135" s="22">
        <v>0</v>
      </c>
      <c r="H135" s="22">
        <v>0</v>
      </c>
      <c r="I135" s="22">
        <v>0</v>
      </c>
      <c r="J135" s="22">
        <v>0</v>
      </c>
      <c r="K135" s="92">
        <f t="shared" ref="K135:K147" si="16">SUM(C135:J135)</f>
        <v>0</v>
      </c>
    </row>
    <row r="136" spans="1:11" x14ac:dyDescent="0.2">
      <c r="A136" s="20" t="s">
        <v>92</v>
      </c>
      <c r="B136" s="21" t="s">
        <v>93</v>
      </c>
      <c r="C136" s="22">
        <v>0</v>
      </c>
      <c r="D136" s="22">
        <v>0</v>
      </c>
      <c r="E136" s="22">
        <v>0</v>
      </c>
      <c r="F136" s="22">
        <v>0</v>
      </c>
      <c r="G136" s="22">
        <v>0</v>
      </c>
      <c r="H136" s="22">
        <v>0</v>
      </c>
      <c r="I136" s="22">
        <v>0</v>
      </c>
      <c r="J136" s="22">
        <v>0</v>
      </c>
      <c r="K136" s="92">
        <f t="shared" si="16"/>
        <v>0</v>
      </c>
    </row>
    <row r="137" spans="1:11" x14ac:dyDescent="0.2">
      <c r="A137" s="20" t="s">
        <v>94</v>
      </c>
      <c r="B137" s="21" t="s">
        <v>95</v>
      </c>
      <c r="C137" s="22">
        <v>0</v>
      </c>
      <c r="D137" s="22">
        <v>0</v>
      </c>
      <c r="E137" s="22">
        <v>0</v>
      </c>
      <c r="F137" s="22">
        <v>0</v>
      </c>
      <c r="G137" s="22">
        <v>0</v>
      </c>
      <c r="H137" s="22">
        <v>0</v>
      </c>
      <c r="I137" s="22">
        <v>0</v>
      </c>
      <c r="J137" s="22">
        <v>0</v>
      </c>
      <c r="K137" s="92">
        <f t="shared" si="16"/>
        <v>0</v>
      </c>
    </row>
    <row r="138" spans="1:11" x14ac:dyDescent="0.2">
      <c r="A138" s="20" t="s">
        <v>96</v>
      </c>
      <c r="B138" s="21" t="s">
        <v>97</v>
      </c>
      <c r="C138" s="22">
        <v>0</v>
      </c>
      <c r="D138" s="22">
        <v>0</v>
      </c>
      <c r="E138" s="22">
        <v>0</v>
      </c>
      <c r="F138" s="22">
        <v>0</v>
      </c>
      <c r="G138" s="22">
        <v>0</v>
      </c>
      <c r="H138" s="22">
        <v>0</v>
      </c>
      <c r="I138" s="22">
        <v>0</v>
      </c>
      <c r="J138" s="22">
        <v>0</v>
      </c>
      <c r="K138" s="92">
        <f t="shared" si="16"/>
        <v>0</v>
      </c>
    </row>
    <row r="139" spans="1:11" x14ac:dyDescent="0.2">
      <c r="A139" s="20" t="s">
        <v>98</v>
      </c>
      <c r="B139" s="21" t="s">
        <v>99</v>
      </c>
      <c r="C139" s="22">
        <v>0</v>
      </c>
      <c r="D139" s="22">
        <v>0</v>
      </c>
      <c r="E139" s="22">
        <v>0</v>
      </c>
      <c r="F139" s="22">
        <v>0</v>
      </c>
      <c r="G139" s="22">
        <v>0</v>
      </c>
      <c r="H139" s="22">
        <v>0</v>
      </c>
      <c r="I139" s="22">
        <v>0</v>
      </c>
      <c r="J139" s="22">
        <v>0</v>
      </c>
      <c r="K139" s="92">
        <f t="shared" si="16"/>
        <v>0</v>
      </c>
    </row>
    <row r="140" spans="1:11" x14ac:dyDescent="0.2">
      <c r="A140" s="20" t="s">
        <v>100</v>
      </c>
      <c r="B140" s="21" t="s">
        <v>101</v>
      </c>
      <c r="C140" s="22">
        <v>0</v>
      </c>
      <c r="D140" s="22">
        <v>0</v>
      </c>
      <c r="E140" s="22">
        <v>0</v>
      </c>
      <c r="F140" s="22">
        <v>0</v>
      </c>
      <c r="G140" s="22">
        <v>0</v>
      </c>
      <c r="H140" s="22">
        <v>0</v>
      </c>
      <c r="I140" s="22">
        <v>0</v>
      </c>
      <c r="J140" s="22">
        <v>0</v>
      </c>
      <c r="K140" s="92">
        <f t="shared" si="16"/>
        <v>0</v>
      </c>
    </row>
    <row r="141" spans="1:11" x14ac:dyDescent="0.2">
      <c r="A141" s="20" t="s">
        <v>102</v>
      </c>
      <c r="B141" s="21" t="s">
        <v>103</v>
      </c>
      <c r="C141" s="22">
        <v>0</v>
      </c>
      <c r="D141" s="22">
        <v>0</v>
      </c>
      <c r="E141" s="22">
        <v>0</v>
      </c>
      <c r="F141" s="22">
        <v>0</v>
      </c>
      <c r="G141" s="22">
        <v>0</v>
      </c>
      <c r="H141" s="22">
        <v>0</v>
      </c>
      <c r="I141" s="22">
        <v>0</v>
      </c>
      <c r="J141" s="22">
        <v>0</v>
      </c>
      <c r="K141" s="92">
        <f t="shared" si="16"/>
        <v>0</v>
      </c>
    </row>
    <row r="142" spans="1:11" x14ac:dyDescent="0.2">
      <c r="A142" s="20" t="s">
        <v>104</v>
      </c>
      <c r="B142" s="21" t="s">
        <v>105</v>
      </c>
      <c r="C142" s="22">
        <v>0</v>
      </c>
      <c r="D142" s="22">
        <v>0</v>
      </c>
      <c r="E142" s="22">
        <v>0</v>
      </c>
      <c r="F142" s="22">
        <v>0</v>
      </c>
      <c r="G142" s="22">
        <v>0</v>
      </c>
      <c r="H142" s="22">
        <v>0</v>
      </c>
      <c r="I142" s="22">
        <v>0</v>
      </c>
      <c r="J142" s="22">
        <v>0</v>
      </c>
      <c r="K142" s="92">
        <f t="shared" si="16"/>
        <v>0</v>
      </c>
    </row>
    <row r="143" spans="1:11" ht="25.5" x14ac:dyDescent="0.2">
      <c r="A143" s="20" t="s">
        <v>106</v>
      </c>
      <c r="B143" s="21" t="s">
        <v>107</v>
      </c>
      <c r="C143" s="22">
        <v>68</v>
      </c>
      <c r="D143" s="22">
        <v>0</v>
      </c>
      <c r="E143" s="22">
        <v>1504</v>
      </c>
      <c r="F143" s="22">
        <v>0</v>
      </c>
      <c r="G143" s="22">
        <v>0</v>
      </c>
      <c r="H143" s="22">
        <v>0</v>
      </c>
      <c r="I143" s="22">
        <v>63</v>
      </c>
      <c r="J143" s="22">
        <v>152</v>
      </c>
      <c r="K143" s="92">
        <f t="shared" si="16"/>
        <v>1787</v>
      </c>
    </row>
    <row r="144" spans="1:11" x14ac:dyDescent="0.2">
      <c r="A144" s="20" t="s">
        <v>108</v>
      </c>
      <c r="B144" s="21" t="s">
        <v>109</v>
      </c>
      <c r="C144" s="22">
        <v>0</v>
      </c>
      <c r="D144" s="22">
        <v>0</v>
      </c>
      <c r="E144" s="22">
        <v>0</v>
      </c>
      <c r="F144" s="22">
        <v>0</v>
      </c>
      <c r="G144" s="22">
        <v>0</v>
      </c>
      <c r="H144" s="22">
        <v>0</v>
      </c>
      <c r="I144" s="22">
        <v>0</v>
      </c>
      <c r="J144" s="22">
        <v>0</v>
      </c>
      <c r="K144" s="92">
        <f t="shared" si="16"/>
        <v>0</v>
      </c>
    </row>
    <row r="145" spans="1:11" x14ac:dyDescent="0.2">
      <c r="A145" s="24" t="s">
        <v>110</v>
      </c>
      <c r="B145" s="25" t="s">
        <v>111</v>
      </c>
      <c r="C145" s="93">
        <f>SUM(C134:C144)</f>
        <v>68</v>
      </c>
      <c r="D145" s="93">
        <f t="shared" ref="D145:J145" si="17">SUM(D134:D144)</f>
        <v>0</v>
      </c>
      <c r="E145" s="93">
        <f t="shared" si="17"/>
        <v>1504</v>
      </c>
      <c r="F145" s="93">
        <f t="shared" si="17"/>
        <v>0</v>
      </c>
      <c r="G145" s="93">
        <f t="shared" si="17"/>
        <v>0</v>
      </c>
      <c r="H145" s="93">
        <f t="shared" si="17"/>
        <v>0</v>
      </c>
      <c r="I145" s="93">
        <f t="shared" si="17"/>
        <v>63</v>
      </c>
      <c r="J145" s="93">
        <f t="shared" si="17"/>
        <v>152</v>
      </c>
      <c r="K145" s="92">
        <f>SUM(K134:K144)</f>
        <v>1787</v>
      </c>
    </row>
    <row r="146" spans="1:11" x14ac:dyDescent="0.2">
      <c r="A146" s="94" t="s">
        <v>353</v>
      </c>
      <c r="B146" s="95" t="s">
        <v>111</v>
      </c>
      <c r="C146" s="96">
        <v>65</v>
      </c>
      <c r="D146" s="96">
        <v>0</v>
      </c>
      <c r="E146" s="96">
        <v>884</v>
      </c>
      <c r="F146" s="97">
        <v>0</v>
      </c>
      <c r="G146" s="97">
        <v>0</v>
      </c>
      <c r="H146" s="96">
        <v>0</v>
      </c>
      <c r="I146" s="96">
        <v>35</v>
      </c>
      <c r="J146" s="96">
        <v>59</v>
      </c>
      <c r="K146" s="98">
        <f t="shared" si="16"/>
        <v>1043</v>
      </c>
    </row>
    <row r="147" spans="1:11" x14ac:dyDescent="0.2">
      <c r="A147" s="94" t="s">
        <v>354</v>
      </c>
      <c r="B147" s="95" t="s">
        <v>111</v>
      </c>
      <c r="C147" s="96">
        <v>0</v>
      </c>
      <c r="D147" s="96">
        <v>0</v>
      </c>
      <c r="E147" s="96">
        <v>524</v>
      </c>
      <c r="F147" s="96">
        <v>0</v>
      </c>
      <c r="G147" s="96">
        <v>0</v>
      </c>
      <c r="H147" s="96">
        <v>0</v>
      </c>
      <c r="I147" s="96">
        <v>14</v>
      </c>
      <c r="J147" s="96">
        <v>16</v>
      </c>
      <c r="K147" s="98">
        <f t="shared" si="16"/>
        <v>554</v>
      </c>
    </row>
    <row r="148" spans="1:11" x14ac:dyDescent="0.2">
      <c r="A148" s="27" t="s">
        <v>120</v>
      </c>
      <c r="B148" s="701"/>
      <c r="C148" s="701"/>
      <c r="D148" s="701"/>
      <c r="E148" s="701"/>
      <c r="F148" s="701"/>
      <c r="G148" s="701"/>
      <c r="H148" s="701"/>
      <c r="I148" s="701"/>
      <c r="J148" s="701"/>
      <c r="K148" s="702"/>
    </row>
    <row r="149" spans="1:11" x14ac:dyDescent="0.2">
      <c r="A149" s="17" t="s">
        <v>86</v>
      </c>
      <c r="B149" s="18" t="s">
        <v>87</v>
      </c>
      <c r="C149" s="699"/>
      <c r="D149" s="699"/>
      <c r="E149" s="699"/>
      <c r="F149" s="699"/>
      <c r="G149" s="699"/>
      <c r="H149" s="699"/>
      <c r="I149" s="699"/>
      <c r="J149" s="699"/>
      <c r="K149" s="700"/>
    </row>
    <row r="150" spans="1:11" x14ac:dyDescent="0.2">
      <c r="A150" s="20" t="s">
        <v>88</v>
      </c>
      <c r="B150" s="21" t="s">
        <v>89</v>
      </c>
      <c r="C150" s="22">
        <v>0</v>
      </c>
      <c r="D150" s="22">
        <v>0</v>
      </c>
      <c r="E150" s="22">
        <v>0</v>
      </c>
      <c r="F150" s="22">
        <v>0</v>
      </c>
      <c r="G150" s="22">
        <v>0</v>
      </c>
      <c r="H150" s="22">
        <v>0</v>
      </c>
      <c r="I150" s="22">
        <v>0</v>
      </c>
      <c r="J150" s="22">
        <v>0</v>
      </c>
      <c r="K150" s="92">
        <f>SUM(C150:J150)</f>
        <v>0</v>
      </c>
    </row>
    <row r="151" spans="1:11" x14ac:dyDescent="0.2">
      <c r="A151" s="20" t="s">
        <v>90</v>
      </c>
      <c r="B151" s="21" t="s">
        <v>91</v>
      </c>
      <c r="C151" s="22">
        <v>0</v>
      </c>
      <c r="D151" s="22">
        <v>0</v>
      </c>
      <c r="E151" s="22">
        <v>0</v>
      </c>
      <c r="F151" s="22">
        <v>0</v>
      </c>
      <c r="G151" s="22">
        <v>0</v>
      </c>
      <c r="H151" s="22">
        <v>0</v>
      </c>
      <c r="I151" s="22">
        <v>0</v>
      </c>
      <c r="J151" s="22">
        <v>0</v>
      </c>
      <c r="K151" s="92">
        <f t="shared" ref="K151:K163" si="18">SUM(C151:J151)</f>
        <v>0</v>
      </c>
    </row>
    <row r="152" spans="1:11" x14ac:dyDescent="0.2">
      <c r="A152" s="20" t="s">
        <v>92</v>
      </c>
      <c r="B152" s="21" t="s">
        <v>93</v>
      </c>
      <c r="C152" s="22">
        <v>0</v>
      </c>
      <c r="D152" s="22">
        <v>0</v>
      </c>
      <c r="E152" s="22">
        <v>0</v>
      </c>
      <c r="F152" s="22">
        <v>0</v>
      </c>
      <c r="G152" s="22">
        <v>0</v>
      </c>
      <c r="H152" s="22">
        <v>0</v>
      </c>
      <c r="I152" s="22">
        <v>0</v>
      </c>
      <c r="J152" s="22">
        <v>0</v>
      </c>
      <c r="K152" s="92">
        <f t="shared" si="18"/>
        <v>0</v>
      </c>
    </row>
    <row r="153" spans="1:11" x14ac:dyDescent="0.2">
      <c r="A153" s="20" t="s">
        <v>94</v>
      </c>
      <c r="B153" s="21" t="s">
        <v>95</v>
      </c>
      <c r="C153" s="22">
        <v>0</v>
      </c>
      <c r="D153" s="22">
        <v>0</v>
      </c>
      <c r="E153" s="22">
        <v>0</v>
      </c>
      <c r="F153" s="22">
        <v>0</v>
      </c>
      <c r="G153" s="22">
        <v>0</v>
      </c>
      <c r="H153" s="22">
        <v>0</v>
      </c>
      <c r="I153" s="22">
        <v>0</v>
      </c>
      <c r="J153" s="22">
        <v>0</v>
      </c>
      <c r="K153" s="92">
        <f t="shared" si="18"/>
        <v>0</v>
      </c>
    </row>
    <row r="154" spans="1:11" x14ac:dyDescent="0.2">
      <c r="A154" s="20" t="s">
        <v>96</v>
      </c>
      <c r="B154" s="21" t="s">
        <v>97</v>
      </c>
      <c r="C154" s="22">
        <v>0</v>
      </c>
      <c r="D154" s="22">
        <v>0</v>
      </c>
      <c r="E154" s="22">
        <v>0</v>
      </c>
      <c r="F154" s="22">
        <v>0</v>
      </c>
      <c r="G154" s="22">
        <v>0</v>
      </c>
      <c r="H154" s="22">
        <v>0</v>
      </c>
      <c r="I154" s="22">
        <v>0</v>
      </c>
      <c r="J154" s="22">
        <v>0</v>
      </c>
      <c r="K154" s="92">
        <f t="shared" si="18"/>
        <v>0</v>
      </c>
    </row>
    <row r="155" spans="1:11" x14ac:dyDescent="0.2">
      <c r="A155" s="20" t="s">
        <v>98</v>
      </c>
      <c r="B155" s="21" t="s">
        <v>99</v>
      </c>
      <c r="C155" s="22">
        <v>0</v>
      </c>
      <c r="D155" s="22">
        <v>0</v>
      </c>
      <c r="E155" s="22">
        <v>0</v>
      </c>
      <c r="F155" s="22">
        <v>0</v>
      </c>
      <c r="G155" s="22">
        <v>0</v>
      </c>
      <c r="H155" s="22">
        <v>0</v>
      </c>
      <c r="I155" s="22">
        <v>8</v>
      </c>
      <c r="J155" s="22">
        <v>5</v>
      </c>
      <c r="K155" s="92">
        <f t="shared" si="18"/>
        <v>13</v>
      </c>
    </row>
    <row r="156" spans="1:11" x14ac:dyDescent="0.2">
      <c r="A156" s="20" t="s">
        <v>100</v>
      </c>
      <c r="B156" s="21" t="s">
        <v>101</v>
      </c>
      <c r="C156" s="22">
        <v>0</v>
      </c>
      <c r="D156" s="22">
        <v>0</v>
      </c>
      <c r="E156" s="22">
        <v>0</v>
      </c>
      <c r="F156" s="22">
        <v>0</v>
      </c>
      <c r="G156" s="22">
        <v>0</v>
      </c>
      <c r="H156" s="22">
        <v>0</v>
      </c>
      <c r="I156" s="22">
        <v>0</v>
      </c>
      <c r="J156" s="22">
        <v>0</v>
      </c>
      <c r="K156" s="92">
        <f t="shared" si="18"/>
        <v>0</v>
      </c>
    </row>
    <row r="157" spans="1:11" x14ac:dyDescent="0.2">
      <c r="A157" s="20" t="s">
        <v>102</v>
      </c>
      <c r="B157" s="21" t="s">
        <v>103</v>
      </c>
      <c r="C157" s="22">
        <v>0</v>
      </c>
      <c r="D157" s="22">
        <v>0</v>
      </c>
      <c r="E157" s="22">
        <v>0</v>
      </c>
      <c r="F157" s="22">
        <v>0</v>
      </c>
      <c r="G157" s="22">
        <v>0</v>
      </c>
      <c r="H157" s="22">
        <v>0</v>
      </c>
      <c r="I157" s="22">
        <v>0</v>
      </c>
      <c r="J157" s="22">
        <v>0</v>
      </c>
      <c r="K157" s="92">
        <f t="shared" si="18"/>
        <v>0</v>
      </c>
    </row>
    <row r="158" spans="1:11" x14ac:dyDescent="0.2">
      <c r="A158" s="20" t="s">
        <v>104</v>
      </c>
      <c r="B158" s="21" t="s">
        <v>105</v>
      </c>
      <c r="C158" s="22">
        <v>0</v>
      </c>
      <c r="D158" s="22">
        <v>0</v>
      </c>
      <c r="E158" s="22">
        <v>0</v>
      </c>
      <c r="F158" s="22">
        <v>0</v>
      </c>
      <c r="G158" s="22">
        <v>0</v>
      </c>
      <c r="H158" s="22">
        <v>0</v>
      </c>
      <c r="I158" s="22">
        <v>0</v>
      </c>
      <c r="J158" s="22">
        <v>0</v>
      </c>
      <c r="K158" s="92">
        <f t="shared" si="18"/>
        <v>0</v>
      </c>
    </row>
    <row r="159" spans="1:11" ht="25.5" x14ac:dyDescent="0.2">
      <c r="A159" s="20" t="s">
        <v>106</v>
      </c>
      <c r="B159" s="21" t="s">
        <v>107</v>
      </c>
      <c r="C159" s="22">
        <v>94</v>
      </c>
      <c r="D159" s="22">
        <v>44</v>
      </c>
      <c r="E159" s="22">
        <v>1087</v>
      </c>
      <c r="F159" s="22">
        <v>0</v>
      </c>
      <c r="G159" s="22">
        <v>71</v>
      </c>
      <c r="H159" s="22">
        <v>0</v>
      </c>
      <c r="I159" s="22">
        <v>94</v>
      </c>
      <c r="J159" s="22">
        <v>44</v>
      </c>
      <c r="K159" s="92">
        <f t="shared" si="18"/>
        <v>1434</v>
      </c>
    </row>
    <row r="160" spans="1:11" x14ac:dyDescent="0.2">
      <c r="A160" s="20" t="s">
        <v>108</v>
      </c>
      <c r="B160" s="21" t="s">
        <v>109</v>
      </c>
      <c r="C160" s="22">
        <v>0</v>
      </c>
      <c r="D160" s="22">
        <v>0</v>
      </c>
      <c r="E160" s="22">
        <v>0</v>
      </c>
      <c r="F160" s="22">
        <v>0</v>
      </c>
      <c r="G160" s="22">
        <v>0</v>
      </c>
      <c r="H160" s="22">
        <v>0</v>
      </c>
      <c r="I160" s="22">
        <v>0</v>
      </c>
      <c r="J160" s="22">
        <v>0</v>
      </c>
      <c r="K160" s="92">
        <f t="shared" si="18"/>
        <v>0</v>
      </c>
    </row>
    <row r="161" spans="1:11" x14ac:dyDescent="0.2">
      <c r="A161" s="24" t="s">
        <v>110</v>
      </c>
      <c r="B161" s="25" t="s">
        <v>111</v>
      </c>
      <c r="C161" s="93">
        <f>SUM(C150:C160)</f>
        <v>94</v>
      </c>
      <c r="D161" s="93">
        <f t="shared" ref="D161:J161" si="19">SUM(D150:D160)</f>
        <v>44</v>
      </c>
      <c r="E161" s="93">
        <f t="shared" si="19"/>
        <v>1087</v>
      </c>
      <c r="F161" s="93">
        <f t="shared" si="19"/>
        <v>0</v>
      </c>
      <c r="G161" s="93">
        <f t="shared" si="19"/>
        <v>71</v>
      </c>
      <c r="H161" s="93">
        <f t="shared" si="19"/>
        <v>0</v>
      </c>
      <c r="I161" s="93">
        <f t="shared" si="19"/>
        <v>102</v>
      </c>
      <c r="J161" s="93">
        <f t="shared" si="19"/>
        <v>49</v>
      </c>
      <c r="K161" s="92">
        <f>SUM(K150:K160)</f>
        <v>1447</v>
      </c>
    </row>
    <row r="162" spans="1:11" x14ac:dyDescent="0.2">
      <c r="A162" s="94" t="s">
        <v>353</v>
      </c>
      <c r="B162" s="95" t="s">
        <v>111</v>
      </c>
      <c r="C162" s="96">
        <v>87</v>
      </c>
      <c r="D162" s="96">
        <v>42</v>
      </c>
      <c r="E162" s="96">
        <v>876</v>
      </c>
      <c r="F162" s="97">
        <v>0</v>
      </c>
      <c r="G162" s="96">
        <v>60</v>
      </c>
      <c r="H162" s="96">
        <v>0</v>
      </c>
      <c r="I162" s="96">
        <v>68</v>
      </c>
      <c r="J162" s="96">
        <v>27</v>
      </c>
      <c r="K162" s="98">
        <f t="shared" si="18"/>
        <v>1160</v>
      </c>
    </row>
    <row r="163" spans="1:11" x14ac:dyDescent="0.2">
      <c r="A163" s="94" t="s">
        <v>354</v>
      </c>
      <c r="B163" s="95" t="s">
        <v>111</v>
      </c>
      <c r="C163" s="96">
        <v>6</v>
      </c>
      <c r="D163" s="96">
        <v>4</v>
      </c>
      <c r="E163" s="96">
        <v>351</v>
      </c>
      <c r="F163" s="96">
        <v>0</v>
      </c>
      <c r="G163" s="96">
        <v>5</v>
      </c>
      <c r="H163" s="96">
        <v>0</v>
      </c>
      <c r="I163" s="96">
        <v>50</v>
      </c>
      <c r="J163" s="96">
        <v>18</v>
      </c>
      <c r="K163" s="98">
        <f t="shared" si="18"/>
        <v>434</v>
      </c>
    </row>
    <row r="164" spans="1:11" x14ac:dyDescent="0.2">
      <c r="A164" s="27" t="s">
        <v>121</v>
      </c>
      <c r="B164" s="701"/>
      <c r="C164" s="701"/>
      <c r="D164" s="701"/>
      <c r="E164" s="701"/>
      <c r="F164" s="701"/>
      <c r="G164" s="701"/>
      <c r="H164" s="701"/>
      <c r="I164" s="701"/>
      <c r="J164" s="701"/>
      <c r="K164" s="702"/>
    </row>
    <row r="165" spans="1:11" x14ac:dyDescent="0.2">
      <c r="A165" s="17" t="s">
        <v>86</v>
      </c>
      <c r="B165" s="18" t="s">
        <v>87</v>
      </c>
      <c r="C165" s="699"/>
      <c r="D165" s="699"/>
      <c r="E165" s="699"/>
      <c r="F165" s="699"/>
      <c r="G165" s="699"/>
      <c r="H165" s="699"/>
      <c r="I165" s="699"/>
      <c r="J165" s="699"/>
      <c r="K165" s="700"/>
    </row>
    <row r="166" spans="1:11" x14ac:dyDescent="0.2">
      <c r="A166" s="20" t="s">
        <v>88</v>
      </c>
      <c r="B166" s="21" t="s">
        <v>89</v>
      </c>
      <c r="C166" s="22">
        <v>0</v>
      </c>
      <c r="D166" s="22">
        <v>0</v>
      </c>
      <c r="E166" s="22">
        <v>0</v>
      </c>
      <c r="F166" s="22">
        <v>0</v>
      </c>
      <c r="G166" s="22">
        <v>0</v>
      </c>
      <c r="H166" s="22">
        <v>0</v>
      </c>
      <c r="I166" s="22">
        <v>0</v>
      </c>
      <c r="J166" s="22">
        <v>0</v>
      </c>
      <c r="K166" s="92">
        <f>SUM(C166:J166)</f>
        <v>0</v>
      </c>
    </row>
    <row r="167" spans="1:11" x14ac:dyDescent="0.2">
      <c r="A167" s="20" t="s">
        <v>90</v>
      </c>
      <c r="B167" s="21" t="s">
        <v>91</v>
      </c>
      <c r="C167" s="22">
        <v>197</v>
      </c>
      <c r="D167" s="22">
        <v>52</v>
      </c>
      <c r="E167" s="22">
        <v>0</v>
      </c>
      <c r="F167" s="22">
        <v>0</v>
      </c>
      <c r="G167" s="22">
        <v>231</v>
      </c>
      <c r="H167" s="22">
        <v>82</v>
      </c>
      <c r="I167" s="22">
        <v>10</v>
      </c>
      <c r="J167" s="22">
        <v>10</v>
      </c>
      <c r="K167" s="92">
        <f t="shared" ref="K167:K179" si="20">SUM(C167:J167)</f>
        <v>582</v>
      </c>
    </row>
    <row r="168" spans="1:11" x14ac:dyDescent="0.2">
      <c r="A168" s="20" t="s">
        <v>92</v>
      </c>
      <c r="B168" s="21" t="s">
        <v>93</v>
      </c>
      <c r="C168" s="22">
        <v>2274</v>
      </c>
      <c r="D168" s="22">
        <v>11</v>
      </c>
      <c r="E168" s="22">
        <v>0</v>
      </c>
      <c r="F168" s="22">
        <v>0</v>
      </c>
      <c r="G168" s="22">
        <v>822</v>
      </c>
      <c r="H168" s="22">
        <v>12</v>
      </c>
      <c r="I168" s="22">
        <v>543</v>
      </c>
      <c r="J168" s="22">
        <v>229</v>
      </c>
      <c r="K168" s="92">
        <f t="shared" si="20"/>
        <v>3891</v>
      </c>
    </row>
    <row r="169" spans="1:11" x14ac:dyDescent="0.2">
      <c r="A169" s="20" t="s">
        <v>94</v>
      </c>
      <c r="B169" s="21" t="s">
        <v>95</v>
      </c>
      <c r="C169" s="22">
        <v>515</v>
      </c>
      <c r="D169" s="22">
        <v>88</v>
      </c>
      <c r="E169" s="22">
        <v>0</v>
      </c>
      <c r="F169" s="22">
        <v>0</v>
      </c>
      <c r="G169" s="22">
        <v>335</v>
      </c>
      <c r="H169" s="22">
        <v>28</v>
      </c>
      <c r="I169" s="22">
        <v>99</v>
      </c>
      <c r="J169" s="22">
        <v>41</v>
      </c>
      <c r="K169" s="92">
        <f t="shared" si="20"/>
        <v>1106</v>
      </c>
    </row>
    <row r="170" spans="1:11" x14ac:dyDescent="0.2">
      <c r="A170" s="20" t="s">
        <v>96</v>
      </c>
      <c r="B170" s="21" t="s">
        <v>97</v>
      </c>
      <c r="C170" s="22">
        <v>0</v>
      </c>
      <c r="D170" s="22">
        <v>0</v>
      </c>
      <c r="E170" s="22">
        <v>0</v>
      </c>
      <c r="F170" s="22">
        <v>0</v>
      </c>
      <c r="G170" s="22">
        <v>0</v>
      </c>
      <c r="H170" s="22">
        <v>0</v>
      </c>
      <c r="I170" s="22">
        <v>0</v>
      </c>
      <c r="J170" s="22">
        <v>0</v>
      </c>
      <c r="K170" s="92">
        <f t="shared" si="20"/>
        <v>0</v>
      </c>
    </row>
    <row r="171" spans="1:11" x14ac:dyDescent="0.2">
      <c r="A171" s="20" t="s">
        <v>98</v>
      </c>
      <c r="B171" s="21" t="s">
        <v>99</v>
      </c>
      <c r="C171" s="22">
        <v>0</v>
      </c>
      <c r="D171" s="22">
        <v>0</v>
      </c>
      <c r="E171" s="22">
        <v>0</v>
      </c>
      <c r="F171" s="22">
        <v>0</v>
      </c>
      <c r="G171" s="22">
        <v>0</v>
      </c>
      <c r="H171" s="22">
        <v>0</v>
      </c>
      <c r="I171" s="22">
        <v>0</v>
      </c>
      <c r="J171" s="22">
        <v>0</v>
      </c>
      <c r="K171" s="92">
        <f t="shared" si="20"/>
        <v>0</v>
      </c>
    </row>
    <row r="172" spans="1:11" x14ac:dyDescent="0.2">
      <c r="A172" s="20" t="s">
        <v>100</v>
      </c>
      <c r="B172" s="21" t="s">
        <v>101</v>
      </c>
      <c r="C172" s="22">
        <v>0</v>
      </c>
      <c r="D172" s="22">
        <v>0</v>
      </c>
      <c r="E172" s="22">
        <v>0</v>
      </c>
      <c r="F172" s="22">
        <v>0</v>
      </c>
      <c r="G172" s="22">
        <v>0</v>
      </c>
      <c r="H172" s="22">
        <v>0</v>
      </c>
      <c r="I172" s="22">
        <v>0</v>
      </c>
      <c r="J172" s="22">
        <v>0</v>
      </c>
      <c r="K172" s="92">
        <f t="shared" si="20"/>
        <v>0</v>
      </c>
    </row>
    <row r="173" spans="1:11" x14ac:dyDescent="0.2">
      <c r="A173" s="20" t="s">
        <v>102</v>
      </c>
      <c r="B173" s="21" t="s">
        <v>103</v>
      </c>
      <c r="C173" s="22">
        <v>0</v>
      </c>
      <c r="D173" s="22">
        <v>0</v>
      </c>
      <c r="E173" s="22">
        <v>0</v>
      </c>
      <c r="F173" s="22">
        <v>0</v>
      </c>
      <c r="G173" s="22">
        <v>0</v>
      </c>
      <c r="H173" s="22">
        <v>0</v>
      </c>
      <c r="I173" s="22">
        <v>0</v>
      </c>
      <c r="J173" s="22">
        <v>0</v>
      </c>
      <c r="K173" s="92">
        <f t="shared" si="20"/>
        <v>0</v>
      </c>
    </row>
    <row r="174" spans="1:11" x14ac:dyDescent="0.2">
      <c r="A174" s="20" t="s">
        <v>104</v>
      </c>
      <c r="B174" s="21" t="s">
        <v>105</v>
      </c>
      <c r="C174" s="22">
        <v>0</v>
      </c>
      <c r="D174" s="22">
        <v>0</v>
      </c>
      <c r="E174" s="22">
        <v>0</v>
      </c>
      <c r="F174" s="22">
        <v>0</v>
      </c>
      <c r="G174" s="22">
        <v>0</v>
      </c>
      <c r="H174" s="22">
        <v>0</v>
      </c>
      <c r="I174" s="22">
        <v>0</v>
      </c>
      <c r="J174" s="22">
        <v>0</v>
      </c>
      <c r="K174" s="92">
        <f t="shared" si="20"/>
        <v>0</v>
      </c>
    </row>
    <row r="175" spans="1:11" ht="25.5" x14ac:dyDescent="0.2">
      <c r="A175" s="20" t="s">
        <v>106</v>
      </c>
      <c r="B175" s="21" t="s">
        <v>107</v>
      </c>
      <c r="C175" s="22">
        <v>82</v>
      </c>
      <c r="D175" s="22">
        <v>10</v>
      </c>
      <c r="E175" s="22">
        <v>0</v>
      </c>
      <c r="F175" s="22">
        <v>0</v>
      </c>
      <c r="G175" s="22">
        <v>75</v>
      </c>
      <c r="H175" s="22">
        <v>0</v>
      </c>
      <c r="I175" s="22">
        <v>7</v>
      </c>
      <c r="J175" s="22">
        <v>2</v>
      </c>
      <c r="K175" s="92">
        <f t="shared" si="20"/>
        <v>176</v>
      </c>
    </row>
    <row r="176" spans="1:11" x14ac:dyDescent="0.2">
      <c r="A176" s="20" t="s">
        <v>108</v>
      </c>
      <c r="B176" s="21" t="s">
        <v>109</v>
      </c>
      <c r="C176" s="22">
        <v>0</v>
      </c>
      <c r="D176" s="22">
        <v>0</v>
      </c>
      <c r="E176" s="22">
        <v>0</v>
      </c>
      <c r="F176" s="22">
        <v>0</v>
      </c>
      <c r="G176" s="22">
        <v>0</v>
      </c>
      <c r="H176" s="22">
        <v>0</v>
      </c>
      <c r="I176" s="22">
        <v>0</v>
      </c>
      <c r="J176" s="22">
        <v>0</v>
      </c>
      <c r="K176" s="92">
        <f t="shared" si="20"/>
        <v>0</v>
      </c>
    </row>
    <row r="177" spans="1:11" x14ac:dyDescent="0.2">
      <c r="A177" s="24" t="s">
        <v>110</v>
      </c>
      <c r="B177" s="25" t="s">
        <v>111</v>
      </c>
      <c r="C177" s="93">
        <f>SUM(C166:C176)</f>
        <v>3068</v>
      </c>
      <c r="D177" s="93">
        <f t="shared" ref="D177:J177" si="21">SUM(D166:D176)</f>
        <v>161</v>
      </c>
      <c r="E177" s="93">
        <f t="shared" si="21"/>
        <v>0</v>
      </c>
      <c r="F177" s="93">
        <f t="shared" si="21"/>
        <v>0</v>
      </c>
      <c r="G177" s="93">
        <f t="shared" si="21"/>
        <v>1463</v>
      </c>
      <c r="H177" s="93">
        <f t="shared" si="21"/>
        <v>122</v>
      </c>
      <c r="I177" s="93">
        <f t="shared" si="21"/>
        <v>659</v>
      </c>
      <c r="J177" s="93">
        <f t="shared" si="21"/>
        <v>282</v>
      </c>
      <c r="K177" s="92">
        <f>SUM(K166:K176)</f>
        <v>5755</v>
      </c>
    </row>
    <row r="178" spans="1:11" x14ac:dyDescent="0.2">
      <c r="A178" s="94" t="s">
        <v>353</v>
      </c>
      <c r="B178" s="95" t="s">
        <v>111</v>
      </c>
      <c r="C178" s="96">
        <v>2185</v>
      </c>
      <c r="D178" s="96">
        <v>120</v>
      </c>
      <c r="E178" s="97">
        <v>0</v>
      </c>
      <c r="F178" s="97">
        <v>0</v>
      </c>
      <c r="G178" s="96">
        <v>1042</v>
      </c>
      <c r="H178" s="96">
        <v>100</v>
      </c>
      <c r="I178" s="96">
        <v>377</v>
      </c>
      <c r="J178" s="96">
        <v>167</v>
      </c>
      <c r="K178" s="98">
        <f t="shared" si="20"/>
        <v>3991</v>
      </c>
    </row>
    <row r="179" spans="1:11" x14ac:dyDescent="0.2">
      <c r="A179" s="94" t="s">
        <v>354</v>
      </c>
      <c r="B179" s="95" t="s">
        <v>111</v>
      </c>
      <c r="C179" s="96">
        <v>342</v>
      </c>
      <c r="D179" s="96">
        <v>2</v>
      </c>
      <c r="E179" s="96">
        <v>0</v>
      </c>
      <c r="F179" s="96">
        <v>0</v>
      </c>
      <c r="G179" s="96">
        <v>221</v>
      </c>
      <c r="H179" s="96">
        <v>2</v>
      </c>
      <c r="I179" s="96">
        <v>132</v>
      </c>
      <c r="J179" s="96">
        <v>45</v>
      </c>
      <c r="K179" s="98">
        <f t="shared" si="20"/>
        <v>744</v>
      </c>
    </row>
    <row r="180" spans="1:11" x14ac:dyDescent="0.2">
      <c r="A180" s="27" t="s">
        <v>122</v>
      </c>
      <c r="B180" s="701"/>
      <c r="C180" s="701"/>
      <c r="D180" s="701"/>
      <c r="E180" s="701"/>
      <c r="F180" s="701"/>
      <c r="G180" s="701"/>
      <c r="H180" s="701"/>
      <c r="I180" s="701"/>
      <c r="J180" s="701"/>
      <c r="K180" s="702"/>
    </row>
    <row r="181" spans="1:11" x14ac:dyDescent="0.2">
      <c r="A181" s="17" t="s">
        <v>86</v>
      </c>
      <c r="B181" s="18" t="s">
        <v>87</v>
      </c>
      <c r="C181" s="699"/>
      <c r="D181" s="699"/>
      <c r="E181" s="699"/>
      <c r="F181" s="699"/>
      <c r="G181" s="699"/>
      <c r="H181" s="699"/>
      <c r="I181" s="699"/>
      <c r="J181" s="699"/>
      <c r="K181" s="700"/>
    </row>
    <row r="182" spans="1:11" x14ac:dyDescent="0.2">
      <c r="A182" s="20" t="s">
        <v>88</v>
      </c>
      <c r="B182" s="21" t="s">
        <v>89</v>
      </c>
      <c r="C182" s="22">
        <v>0</v>
      </c>
      <c r="D182" s="22">
        <v>0</v>
      </c>
      <c r="E182" s="22">
        <v>0</v>
      </c>
      <c r="F182" s="22">
        <v>0</v>
      </c>
      <c r="G182" s="22">
        <v>0</v>
      </c>
      <c r="H182" s="22">
        <v>0</v>
      </c>
      <c r="I182" s="22">
        <v>0</v>
      </c>
      <c r="J182" s="22">
        <v>0</v>
      </c>
      <c r="K182" s="92">
        <f>SUM(C182:J182)</f>
        <v>0</v>
      </c>
    </row>
    <row r="183" spans="1:11" x14ac:dyDescent="0.2">
      <c r="A183" s="20" t="s">
        <v>90</v>
      </c>
      <c r="B183" s="21" t="s">
        <v>91</v>
      </c>
      <c r="C183" s="22">
        <v>4</v>
      </c>
      <c r="D183" s="22">
        <v>0</v>
      </c>
      <c r="E183" s="22">
        <v>0</v>
      </c>
      <c r="F183" s="22">
        <v>0</v>
      </c>
      <c r="G183" s="22">
        <v>0</v>
      </c>
      <c r="H183" s="22">
        <v>0</v>
      </c>
      <c r="I183" s="22">
        <v>16</v>
      </c>
      <c r="J183" s="22">
        <v>8</v>
      </c>
      <c r="K183" s="92">
        <f t="shared" ref="K183:K195" si="22">SUM(C183:J183)</f>
        <v>28</v>
      </c>
    </row>
    <row r="184" spans="1:11" x14ac:dyDescent="0.2">
      <c r="A184" s="20" t="s">
        <v>92</v>
      </c>
      <c r="B184" s="21" t="s">
        <v>93</v>
      </c>
      <c r="C184" s="22">
        <v>0</v>
      </c>
      <c r="D184" s="22">
        <v>0</v>
      </c>
      <c r="E184" s="22">
        <v>0</v>
      </c>
      <c r="F184" s="22">
        <v>0</v>
      </c>
      <c r="G184" s="22">
        <v>0</v>
      </c>
      <c r="H184" s="22">
        <v>0</v>
      </c>
      <c r="I184" s="22">
        <v>10</v>
      </c>
      <c r="J184" s="22">
        <v>13</v>
      </c>
      <c r="K184" s="92">
        <f t="shared" si="22"/>
        <v>23</v>
      </c>
    </row>
    <row r="185" spans="1:11" x14ac:dyDescent="0.2">
      <c r="A185" s="20" t="s">
        <v>94</v>
      </c>
      <c r="B185" s="21" t="s">
        <v>95</v>
      </c>
      <c r="C185" s="22">
        <v>105</v>
      </c>
      <c r="D185" s="22">
        <v>0</v>
      </c>
      <c r="E185" s="22">
        <v>0</v>
      </c>
      <c r="F185" s="22">
        <v>0</v>
      </c>
      <c r="G185" s="22">
        <v>227</v>
      </c>
      <c r="H185" s="22">
        <v>0</v>
      </c>
      <c r="I185" s="22">
        <v>49</v>
      </c>
      <c r="J185" s="22">
        <v>26</v>
      </c>
      <c r="K185" s="92">
        <f t="shared" si="22"/>
        <v>407</v>
      </c>
    </row>
    <row r="186" spans="1:11" x14ac:dyDescent="0.2">
      <c r="A186" s="20" t="s">
        <v>96</v>
      </c>
      <c r="B186" s="21" t="s">
        <v>97</v>
      </c>
      <c r="C186" s="22">
        <v>0</v>
      </c>
      <c r="D186" s="22">
        <v>0</v>
      </c>
      <c r="E186" s="22">
        <v>0</v>
      </c>
      <c r="F186" s="22">
        <v>0</v>
      </c>
      <c r="G186" s="22">
        <v>0</v>
      </c>
      <c r="H186" s="22">
        <v>0</v>
      </c>
      <c r="I186" s="22">
        <v>0</v>
      </c>
      <c r="J186" s="22">
        <v>0</v>
      </c>
      <c r="K186" s="92">
        <f t="shared" si="22"/>
        <v>0</v>
      </c>
    </row>
    <row r="187" spans="1:11" x14ac:dyDescent="0.2">
      <c r="A187" s="20" t="s">
        <v>98</v>
      </c>
      <c r="B187" s="21" t="s">
        <v>99</v>
      </c>
      <c r="C187" s="22">
        <v>2080</v>
      </c>
      <c r="D187" s="22">
        <v>0</v>
      </c>
      <c r="E187" s="22">
        <v>0</v>
      </c>
      <c r="F187" s="22">
        <v>0</v>
      </c>
      <c r="G187" s="22">
        <v>846</v>
      </c>
      <c r="H187" s="22">
        <v>0</v>
      </c>
      <c r="I187" s="22">
        <v>748</v>
      </c>
      <c r="J187" s="22">
        <v>417</v>
      </c>
      <c r="K187" s="92">
        <f t="shared" si="22"/>
        <v>4091</v>
      </c>
    </row>
    <row r="188" spans="1:11" x14ac:dyDescent="0.2">
      <c r="A188" s="20" t="s">
        <v>100</v>
      </c>
      <c r="B188" s="21" t="s">
        <v>101</v>
      </c>
      <c r="C188" s="22">
        <v>14</v>
      </c>
      <c r="D188" s="22">
        <v>0</v>
      </c>
      <c r="E188" s="22">
        <v>0</v>
      </c>
      <c r="F188" s="22">
        <v>0</v>
      </c>
      <c r="G188" s="22">
        <v>3</v>
      </c>
      <c r="H188" s="22">
        <v>0</v>
      </c>
      <c r="I188" s="22">
        <v>0</v>
      </c>
      <c r="J188" s="22">
        <v>0</v>
      </c>
      <c r="K188" s="92">
        <f t="shared" si="22"/>
        <v>17</v>
      </c>
    </row>
    <row r="189" spans="1:11" x14ac:dyDescent="0.2">
      <c r="A189" s="20" t="s">
        <v>102</v>
      </c>
      <c r="B189" s="21" t="s">
        <v>103</v>
      </c>
      <c r="C189" s="22">
        <v>0</v>
      </c>
      <c r="D189" s="22">
        <v>0</v>
      </c>
      <c r="E189" s="22">
        <v>0</v>
      </c>
      <c r="F189" s="22">
        <v>0</v>
      </c>
      <c r="G189" s="22">
        <v>0</v>
      </c>
      <c r="H189" s="22">
        <v>0</v>
      </c>
      <c r="I189" s="22">
        <v>39</v>
      </c>
      <c r="J189" s="22">
        <v>22</v>
      </c>
      <c r="K189" s="92">
        <f t="shared" si="22"/>
        <v>61</v>
      </c>
    </row>
    <row r="190" spans="1:11" x14ac:dyDescent="0.2">
      <c r="A190" s="20" t="s">
        <v>104</v>
      </c>
      <c r="B190" s="21" t="s">
        <v>105</v>
      </c>
      <c r="C190" s="22">
        <v>0</v>
      </c>
      <c r="D190" s="22">
        <v>0</v>
      </c>
      <c r="E190" s="22">
        <v>0</v>
      </c>
      <c r="F190" s="22">
        <v>0</v>
      </c>
      <c r="G190" s="22">
        <v>0</v>
      </c>
      <c r="H190" s="22">
        <v>0</v>
      </c>
      <c r="I190" s="22">
        <v>0</v>
      </c>
      <c r="J190" s="22">
        <v>0</v>
      </c>
      <c r="K190" s="92">
        <f t="shared" si="22"/>
        <v>0</v>
      </c>
    </row>
    <row r="191" spans="1:11" ht="25.5" x14ac:dyDescent="0.2">
      <c r="A191" s="20" t="s">
        <v>106</v>
      </c>
      <c r="B191" s="21" t="s">
        <v>107</v>
      </c>
      <c r="C191" s="22">
        <v>0</v>
      </c>
      <c r="D191" s="22">
        <v>0</v>
      </c>
      <c r="E191" s="22">
        <v>0</v>
      </c>
      <c r="F191" s="22">
        <v>0</v>
      </c>
      <c r="G191" s="22">
        <v>0</v>
      </c>
      <c r="H191" s="22">
        <v>0</v>
      </c>
      <c r="I191" s="22">
        <v>0</v>
      </c>
      <c r="J191" s="22">
        <v>0</v>
      </c>
      <c r="K191" s="92">
        <f t="shared" si="22"/>
        <v>0</v>
      </c>
    </row>
    <row r="192" spans="1:11" x14ac:dyDescent="0.2">
      <c r="A192" s="20" t="s">
        <v>108</v>
      </c>
      <c r="B192" s="21" t="s">
        <v>109</v>
      </c>
      <c r="C192" s="22">
        <v>0</v>
      </c>
      <c r="D192" s="22">
        <v>0</v>
      </c>
      <c r="E192" s="22">
        <v>0</v>
      </c>
      <c r="F192" s="22">
        <v>0</v>
      </c>
      <c r="G192" s="22">
        <v>0</v>
      </c>
      <c r="H192" s="22">
        <v>0</v>
      </c>
      <c r="I192" s="22">
        <v>0</v>
      </c>
      <c r="J192" s="22">
        <v>0</v>
      </c>
      <c r="K192" s="92">
        <f t="shared" si="22"/>
        <v>0</v>
      </c>
    </row>
    <row r="193" spans="1:11" x14ac:dyDescent="0.2">
      <c r="A193" s="24" t="s">
        <v>110</v>
      </c>
      <c r="B193" s="25" t="s">
        <v>111</v>
      </c>
      <c r="C193" s="93">
        <f>SUM(C182:C192)</f>
        <v>2203</v>
      </c>
      <c r="D193" s="93">
        <f t="shared" ref="D193:J193" si="23">SUM(D182:D192)</f>
        <v>0</v>
      </c>
      <c r="E193" s="93">
        <f t="shared" si="23"/>
        <v>0</v>
      </c>
      <c r="F193" s="93">
        <f t="shared" si="23"/>
        <v>0</v>
      </c>
      <c r="G193" s="93">
        <f t="shared" si="23"/>
        <v>1076</v>
      </c>
      <c r="H193" s="93">
        <f t="shared" si="23"/>
        <v>0</v>
      </c>
      <c r="I193" s="93">
        <f t="shared" si="23"/>
        <v>862</v>
      </c>
      <c r="J193" s="93">
        <f t="shared" si="23"/>
        <v>486</v>
      </c>
      <c r="K193" s="92">
        <f>SUM(K182:K192)</f>
        <v>4627</v>
      </c>
    </row>
    <row r="194" spans="1:11" x14ac:dyDescent="0.2">
      <c r="A194" s="94" t="s">
        <v>353</v>
      </c>
      <c r="B194" s="95" t="s">
        <v>111</v>
      </c>
      <c r="C194" s="96">
        <v>1412</v>
      </c>
      <c r="D194" s="96">
        <v>0</v>
      </c>
      <c r="E194" s="97">
        <v>0</v>
      </c>
      <c r="F194" s="97">
        <v>0</v>
      </c>
      <c r="G194" s="96">
        <v>711</v>
      </c>
      <c r="H194" s="96">
        <v>0</v>
      </c>
      <c r="I194" s="96">
        <v>501</v>
      </c>
      <c r="J194" s="96">
        <v>264</v>
      </c>
      <c r="K194" s="98">
        <f t="shared" si="22"/>
        <v>2888</v>
      </c>
    </row>
    <row r="195" spans="1:11" x14ac:dyDescent="0.2">
      <c r="A195" s="94" t="s">
        <v>354</v>
      </c>
      <c r="B195" s="95" t="s">
        <v>111</v>
      </c>
      <c r="C195" s="96">
        <v>363</v>
      </c>
      <c r="D195" s="96">
        <v>0</v>
      </c>
      <c r="E195" s="96">
        <v>0</v>
      </c>
      <c r="F195" s="96">
        <v>0</v>
      </c>
      <c r="G195" s="96">
        <v>159</v>
      </c>
      <c r="H195" s="96">
        <v>0</v>
      </c>
      <c r="I195" s="96">
        <v>346</v>
      </c>
      <c r="J195" s="96">
        <v>97</v>
      </c>
      <c r="K195" s="98">
        <f t="shared" si="22"/>
        <v>965</v>
      </c>
    </row>
    <row r="196" spans="1:11" x14ac:dyDescent="0.2">
      <c r="A196" s="27" t="s">
        <v>123</v>
      </c>
      <c r="B196" s="701"/>
      <c r="C196" s="701"/>
      <c r="D196" s="701"/>
      <c r="E196" s="701"/>
      <c r="F196" s="701"/>
      <c r="G196" s="701"/>
      <c r="H196" s="701"/>
      <c r="I196" s="701"/>
      <c r="J196" s="701"/>
      <c r="K196" s="702"/>
    </row>
    <row r="197" spans="1:11" x14ac:dyDescent="0.2">
      <c r="A197" s="17" t="s">
        <v>86</v>
      </c>
      <c r="B197" s="18" t="s">
        <v>87</v>
      </c>
      <c r="C197" s="699"/>
      <c r="D197" s="699"/>
      <c r="E197" s="699"/>
      <c r="F197" s="699"/>
      <c r="G197" s="699"/>
      <c r="H197" s="699"/>
      <c r="I197" s="699"/>
      <c r="J197" s="699"/>
      <c r="K197" s="700"/>
    </row>
    <row r="198" spans="1:11" x14ac:dyDescent="0.2">
      <c r="A198" s="20" t="s">
        <v>88</v>
      </c>
      <c r="B198" s="21" t="s">
        <v>89</v>
      </c>
      <c r="C198" s="22">
        <v>0</v>
      </c>
      <c r="D198" s="22">
        <v>0</v>
      </c>
      <c r="E198" s="22">
        <v>0</v>
      </c>
      <c r="F198" s="22">
        <v>0</v>
      </c>
      <c r="G198" s="22">
        <v>0</v>
      </c>
      <c r="H198" s="22">
        <v>0</v>
      </c>
      <c r="I198" s="22">
        <v>0</v>
      </c>
      <c r="J198" s="22">
        <v>0</v>
      </c>
      <c r="K198" s="92">
        <f>SUM(C198:J198)</f>
        <v>0</v>
      </c>
    </row>
    <row r="199" spans="1:11" x14ac:dyDescent="0.2">
      <c r="A199" s="20" t="s">
        <v>90</v>
      </c>
      <c r="B199" s="21" t="s">
        <v>91</v>
      </c>
      <c r="C199" s="22">
        <v>24</v>
      </c>
      <c r="D199" s="22">
        <v>0</v>
      </c>
      <c r="E199" s="22">
        <v>0</v>
      </c>
      <c r="F199" s="22">
        <v>0</v>
      </c>
      <c r="G199" s="22">
        <v>0</v>
      </c>
      <c r="H199" s="22">
        <v>0</v>
      </c>
      <c r="I199" s="22">
        <v>2</v>
      </c>
      <c r="J199" s="22">
        <v>0</v>
      </c>
      <c r="K199" s="92">
        <f t="shared" ref="K199:K211" si="24">SUM(C199:J199)</f>
        <v>26</v>
      </c>
    </row>
    <row r="200" spans="1:11" x14ac:dyDescent="0.2">
      <c r="A200" s="20" t="s">
        <v>92</v>
      </c>
      <c r="B200" s="21" t="s">
        <v>93</v>
      </c>
      <c r="C200" s="22">
        <v>0</v>
      </c>
      <c r="D200" s="22">
        <v>0</v>
      </c>
      <c r="E200" s="22">
        <v>0</v>
      </c>
      <c r="F200" s="22">
        <v>0</v>
      </c>
      <c r="G200" s="22">
        <v>0</v>
      </c>
      <c r="H200" s="22">
        <v>0</v>
      </c>
      <c r="I200" s="22">
        <v>0</v>
      </c>
      <c r="J200" s="22">
        <v>0</v>
      </c>
      <c r="K200" s="92">
        <f t="shared" si="24"/>
        <v>0</v>
      </c>
    </row>
    <row r="201" spans="1:11" x14ac:dyDescent="0.2">
      <c r="A201" s="20" t="s">
        <v>94</v>
      </c>
      <c r="B201" s="21" t="s">
        <v>95</v>
      </c>
      <c r="C201" s="22">
        <v>0</v>
      </c>
      <c r="D201" s="22">
        <v>0</v>
      </c>
      <c r="E201" s="22">
        <v>0</v>
      </c>
      <c r="F201" s="22">
        <v>0</v>
      </c>
      <c r="G201" s="22">
        <v>0</v>
      </c>
      <c r="H201" s="22">
        <v>0</v>
      </c>
      <c r="I201" s="22">
        <v>0</v>
      </c>
      <c r="J201" s="22">
        <v>0</v>
      </c>
      <c r="K201" s="92">
        <f t="shared" si="24"/>
        <v>0</v>
      </c>
    </row>
    <row r="202" spans="1:11" x14ac:dyDescent="0.2">
      <c r="A202" s="20" t="s">
        <v>96</v>
      </c>
      <c r="B202" s="21" t="s">
        <v>97</v>
      </c>
      <c r="C202" s="22">
        <v>0</v>
      </c>
      <c r="D202" s="22">
        <v>0</v>
      </c>
      <c r="E202" s="22">
        <v>0</v>
      </c>
      <c r="F202" s="22">
        <v>0</v>
      </c>
      <c r="G202" s="22">
        <v>0</v>
      </c>
      <c r="H202" s="22">
        <v>0</v>
      </c>
      <c r="I202" s="22">
        <v>0</v>
      </c>
      <c r="J202" s="22">
        <v>0</v>
      </c>
      <c r="K202" s="92">
        <f t="shared" si="24"/>
        <v>0</v>
      </c>
    </row>
    <row r="203" spans="1:11" x14ac:dyDescent="0.2">
      <c r="A203" s="20" t="s">
        <v>98</v>
      </c>
      <c r="B203" s="21" t="s">
        <v>99</v>
      </c>
      <c r="C203" s="22">
        <v>716</v>
      </c>
      <c r="D203" s="22">
        <v>1</v>
      </c>
      <c r="E203" s="22">
        <v>0</v>
      </c>
      <c r="F203" s="22">
        <v>0</v>
      </c>
      <c r="G203" s="22">
        <v>339</v>
      </c>
      <c r="H203" s="22">
        <v>5</v>
      </c>
      <c r="I203" s="22">
        <v>249</v>
      </c>
      <c r="J203" s="22">
        <v>112</v>
      </c>
      <c r="K203" s="92">
        <f t="shared" si="24"/>
        <v>1422</v>
      </c>
    </row>
    <row r="204" spans="1:11" x14ac:dyDescent="0.2">
      <c r="A204" s="20" t="s">
        <v>100</v>
      </c>
      <c r="B204" s="21" t="s">
        <v>101</v>
      </c>
      <c r="C204" s="22">
        <v>476</v>
      </c>
      <c r="D204" s="22">
        <v>0</v>
      </c>
      <c r="E204" s="22">
        <v>0</v>
      </c>
      <c r="F204" s="22">
        <v>0</v>
      </c>
      <c r="G204" s="22">
        <v>253</v>
      </c>
      <c r="H204" s="22">
        <v>0</v>
      </c>
      <c r="I204" s="22">
        <v>59</v>
      </c>
      <c r="J204" s="22">
        <v>42</v>
      </c>
      <c r="K204" s="92">
        <f t="shared" si="24"/>
        <v>830</v>
      </c>
    </row>
    <row r="205" spans="1:11" x14ac:dyDescent="0.2">
      <c r="A205" s="20" t="s">
        <v>102</v>
      </c>
      <c r="B205" s="21" t="s">
        <v>103</v>
      </c>
      <c r="C205" s="22">
        <v>0</v>
      </c>
      <c r="D205" s="22">
        <v>0</v>
      </c>
      <c r="E205" s="22">
        <v>0</v>
      </c>
      <c r="F205" s="22">
        <v>0</v>
      </c>
      <c r="G205" s="22">
        <v>0</v>
      </c>
      <c r="H205" s="22">
        <v>0</v>
      </c>
      <c r="I205" s="22">
        <v>0</v>
      </c>
      <c r="J205" s="22">
        <v>0</v>
      </c>
      <c r="K205" s="92">
        <f t="shared" si="24"/>
        <v>0</v>
      </c>
    </row>
    <row r="206" spans="1:11" x14ac:dyDescent="0.2">
      <c r="A206" s="20" t="s">
        <v>104</v>
      </c>
      <c r="B206" s="21" t="s">
        <v>105</v>
      </c>
      <c r="C206" s="22">
        <v>0</v>
      </c>
      <c r="D206" s="22">
        <v>0</v>
      </c>
      <c r="E206" s="22">
        <v>0</v>
      </c>
      <c r="F206" s="22">
        <v>0</v>
      </c>
      <c r="G206" s="22">
        <v>0</v>
      </c>
      <c r="H206" s="22">
        <v>0</v>
      </c>
      <c r="I206" s="22">
        <v>0</v>
      </c>
      <c r="J206" s="22">
        <v>0</v>
      </c>
      <c r="K206" s="92">
        <f t="shared" si="24"/>
        <v>0</v>
      </c>
    </row>
    <row r="207" spans="1:11" ht="25.5" x14ac:dyDescent="0.2">
      <c r="A207" s="20" t="s">
        <v>106</v>
      </c>
      <c r="B207" s="21" t="s">
        <v>107</v>
      </c>
      <c r="C207" s="22">
        <v>0</v>
      </c>
      <c r="D207" s="22">
        <v>0</v>
      </c>
      <c r="E207" s="22">
        <v>0</v>
      </c>
      <c r="F207" s="22">
        <v>0</v>
      </c>
      <c r="G207" s="22">
        <v>0</v>
      </c>
      <c r="H207" s="22">
        <v>0</v>
      </c>
      <c r="I207" s="22">
        <v>0</v>
      </c>
      <c r="J207" s="22">
        <v>0</v>
      </c>
      <c r="K207" s="92">
        <f t="shared" si="24"/>
        <v>0</v>
      </c>
    </row>
    <row r="208" spans="1:11" x14ac:dyDescent="0.2">
      <c r="A208" s="20" t="s">
        <v>108</v>
      </c>
      <c r="B208" s="21" t="s">
        <v>109</v>
      </c>
      <c r="C208" s="22">
        <v>0</v>
      </c>
      <c r="D208" s="22">
        <v>0</v>
      </c>
      <c r="E208" s="22">
        <v>0</v>
      </c>
      <c r="F208" s="22">
        <v>0</v>
      </c>
      <c r="G208" s="22">
        <v>0</v>
      </c>
      <c r="H208" s="22">
        <v>0</v>
      </c>
      <c r="I208" s="22">
        <v>0</v>
      </c>
      <c r="J208" s="22">
        <v>0</v>
      </c>
      <c r="K208" s="92">
        <f t="shared" si="24"/>
        <v>0</v>
      </c>
    </row>
    <row r="209" spans="1:11" x14ac:dyDescent="0.2">
      <c r="A209" s="24" t="s">
        <v>110</v>
      </c>
      <c r="B209" s="25" t="s">
        <v>111</v>
      </c>
      <c r="C209" s="93">
        <f>SUM(C198:C208)</f>
        <v>1216</v>
      </c>
      <c r="D209" s="93">
        <f t="shared" ref="D209:J209" si="25">SUM(D198:D208)</f>
        <v>1</v>
      </c>
      <c r="E209" s="93">
        <f t="shared" si="25"/>
        <v>0</v>
      </c>
      <c r="F209" s="93">
        <f t="shared" si="25"/>
        <v>0</v>
      </c>
      <c r="G209" s="93">
        <f t="shared" si="25"/>
        <v>592</v>
      </c>
      <c r="H209" s="93">
        <f t="shared" si="25"/>
        <v>5</v>
      </c>
      <c r="I209" s="93">
        <f t="shared" si="25"/>
        <v>310</v>
      </c>
      <c r="J209" s="93">
        <f t="shared" si="25"/>
        <v>154</v>
      </c>
      <c r="K209" s="92">
        <f>SUM(K198:K208)</f>
        <v>2278</v>
      </c>
    </row>
    <row r="210" spans="1:11" x14ac:dyDescent="0.2">
      <c r="A210" s="94" t="s">
        <v>353</v>
      </c>
      <c r="B210" s="95" t="s">
        <v>111</v>
      </c>
      <c r="C210" s="96">
        <v>303</v>
      </c>
      <c r="D210" s="96">
        <v>1</v>
      </c>
      <c r="E210" s="97">
        <v>0</v>
      </c>
      <c r="F210" s="97">
        <v>0</v>
      </c>
      <c r="G210" s="96">
        <v>147</v>
      </c>
      <c r="H210" s="96">
        <v>2</v>
      </c>
      <c r="I210" s="96">
        <v>86</v>
      </c>
      <c r="J210" s="96">
        <v>30</v>
      </c>
      <c r="K210" s="98">
        <f t="shared" si="24"/>
        <v>569</v>
      </c>
    </row>
    <row r="211" spans="1:11" x14ac:dyDescent="0.2">
      <c r="A211" s="94" t="s">
        <v>354</v>
      </c>
      <c r="B211" s="95" t="s">
        <v>111</v>
      </c>
      <c r="C211" s="96">
        <v>336</v>
      </c>
      <c r="D211" s="96">
        <v>0</v>
      </c>
      <c r="E211" s="96">
        <v>0</v>
      </c>
      <c r="F211" s="96">
        <v>0</v>
      </c>
      <c r="G211" s="96">
        <v>196</v>
      </c>
      <c r="H211" s="96">
        <v>1</v>
      </c>
      <c r="I211" s="96">
        <v>117</v>
      </c>
      <c r="J211" s="96">
        <v>32</v>
      </c>
      <c r="K211" s="98">
        <f t="shared" si="24"/>
        <v>682</v>
      </c>
    </row>
    <row r="212" spans="1:11" x14ac:dyDescent="0.2">
      <c r="A212" s="27" t="s">
        <v>124</v>
      </c>
      <c r="B212" s="701"/>
      <c r="C212" s="701"/>
      <c r="D212" s="701"/>
      <c r="E212" s="701"/>
      <c r="F212" s="701"/>
      <c r="G212" s="701"/>
      <c r="H212" s="701"/>
      <c r="I212" s="701"/>
      <c r="J212" s="701"/>
      <c r="K212" s="702"/>
    </row>
    <row r="213" spans="1:11" x14ac:dyDescent="0.2">
      <c r="A213" s="17" t="s">
        <v>86</v>
      </c>
      <c r="B213" s="18" t="s">
        <v>87</v>
      </c>
      <c r="C213" s="699"/>
      <c r="D213" s="699"/>
      <c r="E213" s="699"/>
      <c r="F213" s="699"/>
      <c r="G213" s="699"/>
      <c r="H213" s="699"/>
      <c r="I213" s="699"/>
      <c r="J213" s="699"/>
      <c r="K213" s="700"/>
    </row>
    <row r="214" spans="1:11" x14ac:dyDescent="0.2">
      <c r="A214" s="20" t="s">
        <v>88</v>
      </c>
      <c r="B214" s="21" t="s">
        <v>89</v>
      </c>
      <c r="C214" s="22">
        <v>0</v>
      </c>
      <c r="D214" s="22">
        <v>0</v>
      </c>
      <c r="E214" s="22">
        <v>0</v>
      </c>
      <c r="F214" s="22">
        <v>0</v>
      </c>
      <c r="G214" s="22">
        <v>0</v>
      </c>
      <c r="H214" s="22">
        <v>0</v>
      </c>
      <c r="I214" s="22">
        <v>0</v>
      </c>
      <c r="J214" s="22">
        <v>0</v>
      </c>
      <c r="K214" s="92">
        <f>SUM(C214:J214)</f>
        <v>0</v>
      </c>
    </row>
    <row r="215" spans="1:11" x14ac:dyDescent="0.2">
      <c r="A215" s="20" t="s">
        <v>90</v>
      </c>
      <c r="B215" s="21" t="s">
        <v>91</v>
      </c>
      <c r="C215" s="22">
        <v>1888</v>
      </c>
      <c r="D215" s="22">
        <v>759</v>
      </c>
      <c r="E215" s="22">
        <v>473</v>
      </c>
      <c r="F215" s="22">
        <v>234</v>
      </c>
      <c r="G215" s="22">
        <v>714</v>
      </c>
      <c r="H215" s="22">
        <v>456</v>
      </c>
      <c r="I215" s="22">
        <v>99</v>
      </c>
      <c r="J215" s="22">
        <v>71</v>
      </c>
      <c r="K215" s="92">
        <f t="shared" ref="K215:K227" si="26">SUM(C215:J215)</f>
        <v>4694</v>
      </c>
    </row>
    <row r="216" spans="1:11" x14ac:dyDescent="0.2">
      <c r="A216" s="20" t="s">
        <v>92</v>
      </c>
      <c r="B216" s="21" t="s">
        <v>93</v>
      </c>
      <c r="C216" s="22">
        <v>0</v>
      </c>
      <c r="D216" s="22">
        <v>0</v>
      </c>
      <c r="E216" s="22">
        <v>0</v>
      </c>
      <c r="F216" s="22">
        <v>0</v>
      </c>
      <c r="G216" s="22">
        <v>6</v>
      </c>
      <c r="H216" s="22">
        <v>0</v>
      </c>
      <c r="I216" s="22">
        <v>42</v>
      </c>
      <c r="J216" s="22">
        <v>19</v>
      </c>
      <c r="K216" s="92">
        <f t="shared" si="26"/>
        <v>67</v>
      </c>
    </row>
    <row r="217" spans="1:11" x14ac:dyDescent="0.2">
      <c r="A217" s="20" t="s">
        <v>94</v>
      </c>
      <c r="B217" s="21" t="s">
        <v>95</v>
      </c>
      <c r="C217" s="22">
        <v>146</v>
      </c>
      <c r="D217" s="22">
        <v>0</v>
      </c>
      <c r="E217" s="22">
        <v>0</v>
      </c>
      <c r="F217" s="22">
        <v>0</v>
      </c>
      <c r="G217" s="22">
        <v>79</v>
      </c>
      <c r="H217" s="22">
        <v>1</v>
      </c>
      <c r="I217" s="22">
        <v>20</v>
      </c>
      <c r="J217" s="22">
        <v>5</v>
      </c>
      <c r="K217" s="92">
        <f t="shared" si="26"/>
        <v>251</v>
      </c>
    </row>
    <row r="218" spans="1:11" x14ac:dyDescent="0.2">
      <c r="A218" s="20" t="s">
        <v>96</v>
      </c>
      <c r="B218" s="21" t="s">
        <v>97</v>
      </c>
      <c r="C218" s="22">
        <v>0</v>
      </c>
      <c r="D218" s="22">
        <v>70</v>
      </c>
      <c r="E218" s="22">
        <v>0</v>
      </c>
      <c r="F218" s="22">
        <v>0</v>
      </c>
      <c r="G218" s="22">
        <v>0</v>
      </c>
      <c r="H218" s="22">
        <v>58</v>
      </c>
      <c r="I218" s="22">
        <v>0</v>
      </c>
      <c r="J218" s="22">
        <v>0</v>
      </c>
      <c r="K218" s="92">
        <f t="shared" si="26"/>
        <v>128</v>
      </c>
    </row>
    <row r="219" spans="1:11" x14ac:dyDescent="0.2">
      <c r="A219" s="20" t="s">
        <v>98</v>
      </c>
      <c r="B219" s="21" t="s">
        <v>99</v>
      </c>
      <c r="C219" s="22">
        <v>0</v>
      </c>
      <c r="D219" s="22">
        <v>0</v>
      </c>
      <c r="E219" s="22">
        <v>0</v>
      </c>
      <c r="F219" s="22">
        <v>0</v>
      </c>
      <c r="G219" s="22">
        <v>0</v>
      </c>
      <c r="H219" s="22">
        <v>0</v>
      </c>
      <c r="I219" s="22">
        <v>0</v>
      </c>
      <c r="J219" s="22">
        <v>0</v>
      </c>
      <c r="K219" s="92">
        <f t="shared" si="26"/>
        <v>0</v>
      </c>
    </row>
    <row r="220" spans="1:11" x14ac:dyDescent="0.2">
      <c r="A220" s="20" t="s">
        <v>100</v>
      </c>
      <c r="B220" s="21" t="s">
        <v>101</v>
      </c>
      <c r="C220" s="22">
        <v>0</v>
      </c>
      <c r="D220" s="22">
        <v>0</v>
      </c>
      <c r="E220" s="22">
        <v>0</v>
      </c>
      <c r="F220" s="22">
        <v>0</v>
      </c>
      <c r="G220" s="22">
        <v>0</v>
      </c>
      <c r="H220" s="22">
        <v>0</v>
      </c>
      <c r="I220" s="22">
        <v>0</v>
      </c>
      <c r="J220" s="22">
        <v>0</v>
      </c>
      <c r="K220" s="92">
        <f t="shared" si="26"/>
        <v>0</v>
      </c>
    </row>
    <row r="221" spans="1:11" x14ac:dyDescent="0.2">
      <c r="A221" s="20" t="s">
        <v>102</v>
      </c>
      <c r="B221" s="21" t="s">
        <v>103</v>
      </c>
      <c r="C221" s="22">
        <v>0</v>
      </c>
      <c r="D221" s="22">
        <v>0</v>
      </c>
      <c r="E221" s="22">
        <v>0</v>
      </c>
      <c r="F221" s="22">
        <v>0</v>
      </c>
      <c r="G221" s="22">
        <v>0</v>
      </c>
      <c r="H221" s="22">
        <v>0</v>
      </c>
      <c r="I221" s="22">
        <v>0</v>
      </c>
      <c r="J221" s="22">
        <v>0</v>
      </c>
      <c r="K221" s="92">
        <f t="shared" si="26"/>
        <v>0</v>
      </c>
    </row>
    <row r="222" spans="1:11" x14ac:dyDescent="0.2">
      <c r="A222" s="20" t="s">
        <v>104</v>
      </c>
      <c r="B222" s="21" t="s">
        <v>105</v>
      </c>
      <c r="C222" s="22">
        <v>0</v>
      </c>
      <c r="D222" s="22">
        <v>0</v>
      </c>
      <c r="E222" s="22">
        <v>0</v>
      </c>
      <c r="F222" s="22">
        <v>0</v>
      </c>
      <c r="G222" s="22">
        <v>0</v>
      </c>
      <c r="H222" s="22">
        <v>0</v>
      </c>
      <c r="I222" s="22">
        <v>0</v>
      </c>
      <c r="J222" s="22">
        <v>0</v>
      </c>
      <c r="K222" s="92">
        <f t="shared" si="26"/>
        <v>0</v>
      </c>
    </row>
    <row r="223" spans="1:11" ht="25.5" x14ac:dyDescent="0.2">
      <c r="A223" s="20" t="s">
        <v>106</v>
      </c>
      <c r="B223" s="21" t="s">
        <v>107</v>
      </c>
      <c r="C223" s="22">
        <v>0</v>
      </c>
      <c r="D223" s="22">
        <v>102</v>
      </c>
      <c r="E223" s="22">
        <v>0</v>
      </c>
      <c r="F223" s="22">
        <v>0</v>
      </c>
      <c r="G223" s="22">
        <v>0</v>
      </c>
      <c r="H223" s="22">
        <v>0</v>
      </c>
      <c r="I223" s="22">
        <v>0</v>
      </c>
      <c r="J223" s="22">
        <v>0</v>
      </c>
      <c r="K223" s="92">
        <f t="shared" si="26"/>
        <v>102</v>
      </c>
    </row>
    <row r="224" spans="1:11" x14ac:dyDescent="0.2">
      <c r="A224" s="20" t="s">
        <v>108</v>
      </c>
      <c r="B224" s="21" t="s">
        <v>109</v>
      </c>
      <c r="C224" s="22">
        <v>0</v>
      </c>
      <c r="D224" s="22">
        <v>0</v>
      </c>
      <c r="E224" s="22">
        <v>0</v>
      </c>
      <c r="F224" s="22">
        <v>0</v>
      </c>
      <c r="G224" s="22">
        <v>0</v>
      </c>
      <c r="H224" s="22">
        <v>0</v>
      </c>
      <c r="I224" s="22">
        <v>0</v>
      </c>
      <c r="J224" s="22">
        <v>0</v>
      </c>
      <c r="K224" s="92">
        <f t="shared" si="26"/>
        <v>0</v>
      </c>
    </row>
    <row r="225" spans="1:11" x14ac:dyDescent="0.2">
      <c r="A225" s="24" t="s">
        <v>110</v>
      </c>
      <c r="B225" s="25" t="s">
        <v>111</v>
      </c>
      <c r="C225" s="93">
        <f>SUM(C214:C224)</f>
        <v>2034</v>
      </c>
      <c r="D225" s="93">
        <f t="shared" ref="D225:J225" si="27">SUM(D214:D224)</f>
        <v>931</v>
      </c>
      <c r="E225" s="93">
        <f t="shared" si="27"/>
        <v>473</v>
      </c>
      <c r="F225" s="93">
        <f t="shared" si="27"/>
        <v>234</v>
      </c>
      <c r="G225" s="93">
        <f t="shared" si="27"/>
        <v>799</v>
      </c>
      <c r="H225" s="93">
        <f t="shared" si="27"/>
        <v>515</v>
      </c>
      <c r="I225" s="93">
        <f t="shared" si="27"/>
        <v>161</v>
      </c>
      <c r="J225" s="93">
        <f t="shared" si="27"/>
        <v>95</v>
      </c>
      <c r="K225" s="92">
        <f>SUM(K214:K224)</f>
        <v>5242</v>
      </c>
    </row>
    <row r="226" spans="1:11" x14ac:dyDescent="0.2">
      <c r="A226" s="94" t="s">
        <v>353</v>
      </c>
      <c r="B226" s="95" t="s">
        <v>111</v>
      </c>
      <c r="C226" s="96">
        <v>1512</v>
      </c>
      <c r="D226" s="96">
        <v>730</v>
      </c>
      <c r="E226" s="96">
        <v>458</v>
      </c>
      <c r="F226" s="96">
        <v>217</v>
      </c>
      <c r="G226" s="96">
        <v>632</v>
      </c>
      <c r="H226" s="96">
        <v>401</v>
      </c>
      <c r="I226" s="96">
        <v>106</v>
      </c>
      <c r="J226" s="96">
        <v>65</v>
      </c>
      <c r="K226" s="98">
        <f t="shared" si="26"/>
        <v>4121</v>
      </c>
    </row>
    <row r="227" spans="1:11" x14ac:dyDescent="0.2">
      <c r="A227" s="94" t="s">
        <v>354</v>
      </c>
      <c r="B227" s="95" t="s">
        <v>111</v>
      </c>
      <c r="C227" s="96">
        <v>108</v>
      </c>
      <c r="D227" s="96">
        <v>17</v>
      </c>
      <c r="E227" s="96">
        <v>2</v>
      </c>
      <c r="F227" s="96">
        <v>3</v>
      </c>
      <c r="G227" s="96">
        <v>40</v>
      </c>
      <c r="H227" s="96">
        <v>4</v>
      </c>
      <c r="I227" s="96">
        <v>15</v>
      </c>
      <c r="J227" s="96">
        <v>10</v>
      </c>
      <c r="K227" s="98">
        <f t="shared" si="26"/>
        <v>199</v>
      </c>
    </row>
    <row r="228" spans="1:11" x14ac:dyDescent="0.2">
      <c r="A228" s="27" t="s">
        <v>125</v>
      </c>
      <c r="B228" s="28"/>
      <c r="C228" s="701"/>
      <c r="D228" s="701"/>
      <c r="E228" s="701"/>
      <c r="F228" s="701"/>
      <c r="G228" s="701"/>
      <c r="H228" s="701"/>
      <c r="I228" s="701"/>
      <c r="J228" s="701"/>
      <c r="K228" s="702"/>
    </row>
    <row r="229" spans="1:11" x14ac:dyDescent="0.2">
      <c r="A229" s="17" t="s">
        <v>86</v>
      </c>
      <c r="B229" s="18" t="s">
        <v>87</v>
      </c>
      <c r="C229" s="699"/>
      <c r="D229" s="699"/>
      <c r="E229" s="699"/>
      <c r="F229" s="699"/>
      <c r="G229" s="699"/>
      <c r="H229" s="699"/>
      <c r="I229" s="699"/>
      <c r="J229" s="699"/>
      <c r="K229" s="700"/>
    </row>
    <row r="230" spans="1:11" x14ac:dyDescent="0.2">
      <c r="A230" s="20" t="s">
        <v>88</v>
      </c>
      <c r="B230" s="21" t="s">
        <v>89</v>
      </c>
      <c r="C230" s="22">
        <v>0</v>
      </c>
      <c r="D230" s="22">
        <v>0</v>
      </c>
      <c r="E230" s="22">
        <v>0</v>
      </c>
      <c r="F230" s="22">
        <v>0</v>
      </c>
      <c r="G230" s="22">
        <v>0</v>
      </c>
      <c r="H230" s="22">
        <v>0</v>
      </c>
      <c r="I230" s="22">
        <v>0</v>
      </c>
      <c r="J230" s="22">
        <v>0</v>
      </c>
      <c r="K230" s="92">
        <f>SUM(C230:J230)</f>
        <v>0</v>
      </c>
    </row>
    <row r="231" spans="1:11" x14ac:dyDescent="0.2">
      <c r="A231" s="20" t="s">
        <v>90</v>
      </c>
      <c r="B231" s="21" t="s">
        <v>91</v>
      </c>
      <c r="C231" s="22">
        <v>0</v>
      </c>
      <c r="D231" s="22">
        <v>0</v>
      </c>
      <c r="E231" s="22">
        <v>0</v>
      </c>
      <c r="F231" s="22">
        <v>0</v>
      </c>
      <c r="G231" s="22">
        <v>0</v>
      </c>
      <c r="H231" s="22">
        <v>0</v>
      </c>
      <c r="I231" s="22">
        <v>0</v>
      </c>
      <c r="J231" s="22">
        <v>0</v>
      </c>
      <c r="K231" s="92">
        <f t="shared" ref="K231:K243" si="28">SUM(C231:J231)</f>
        <v>0</v>
      </c>
    </row>
    <row r="232" spans="1:11" x14ac:dyDescent="0.2">
      <c r="A232" s="20" t="s">
        <v>92</v>
      </c>
      <c r="B232" s="21" t="s">
        <v>93</v>
      </c>
      <c r="C232" s="22">
        <v>0</v>
      </c>
      <c r="D232" s="22">
        <v>35</v>
      </c>
      <c r="E232" s="22">
        <v>0</v>
      </c>
      <c r="F232" s="22">
        <v>0</v>
      </c>
      <c r="G232" s="22">
        <v>0</v>
      </c>
      <c r="H232" s="22">
        <v>0</v>
      </c>
      <c r="I232" s="22">
        <v>19</v>
      </c>
      <c r="J232" s="22">
        <v>6</v>
      </c>
      <c r="K232" s="92">
        <f t="shared" si="28"/>
        <v>60</v>
      </c>
    </row>
    <row r="233" spans="1:11" x14ac:dyDescent="0.2">
      <c r="A233" s="20" t="s">
        <v>94</v>
      </c>
      <c r="B233" s="21" t="s">
        <v>95</v>
      </c>
      <c r="C233" s="22">
        <v>1997</v>
      </c>
      <c r="D233" s="22">
        <v>220</v>
      </c>
      <c r="E233" s="22">
        <v>0</v>
      </c>
      <c r="F233" s="22">
        <v>0</v>
      </c>
      <c r="G233" s="22">
        <v>1670</v>
      </c>
      <c r="H233" s="22">
        <v>277</v>
      </c>
      <c r="I233" s="22">
        <v>340</v>
      </c>
      <c r="J233" s="22">
        <v>61</v>
      </c>
      <c r="K233" s="92">
        <f t="shared" si="28"/>
        <v>4565</v>
      </c>
    </row>
    <row r="234" spans="1:11" x14ac:dyDescent="0.2">
      <c r="A234" s="20" t="s">
        <v>96</v>
      </c>
      <c r="B234" s="21" t="s">
        <v>97</v>
      </c>
      <c r="C234" s="22">
        <v>0</v>
      </c>
      <c r="D234" s="22">
        <v>0</v>
      </c>
      <c r="E234" s="22">
        <v>0</v>
      </c>
      <c r="F234" s="22">
        <v>0</v>
      </c>
      <c r="G234" s="22">
        <v>0</v>
      </c>
      <c r="H234" s="22">
        <v>0</v>
      </c>
      <c r="I234" s="22">
        <v>0</v>
      </c>
      <c r="J234" s="22">
        <v>0</v>
      </c>
      <c r="K234" s="92">
        <f t="shared" si="28"/>
        <v>0</v>
      </c>
    </row>
    <row r="235" spans="1:11" x14ac:dyDescent="0.2">
      <c r="A235" s="20" t="s">
        <v>98</v>
      </c>
      <c r="B235" s="21" t="s">
        <v>99</v>
      </c>
      <c r="C235" s="22">
        <v>0</v>
      </c>
      <c r="D235" s="22">
        <v>0</v>
      </c>
      <c r="E235" s="22">
        <v>0</v>
      </c>
      <c r="F235" s="22">
        <v>0</v>
      </c>
      <c r="G235" s="22">
        <v>0</v>
      </c>
      <c r="H235" s="22">
        <v>0</v>
      </c>
      <c r="I235" s="22">
        <v>0</v>
      </c>
      <c r="J235" s="22">
        <v>0</v>
      </c>
      <c r="K235" s="92">
        <f t="shared" si="28"/>
        <v>0</v>
      </c>
    </row>
    <row r="236" spans="1:11" x14ac:dyDescent="0.2">
      <c r="A236" s="20" t="s">
        <v>100</v>
      </c>
      <c r="B236" s="21" t="s">
        <v>101</v>
      </c>
      <c r="C236" s="22">
        <v>0</v>
      </c>
      <c r="D236" s="22">
        <v>0</v>
      </c>
      <c r="E236" s="22">
        <v>0</v>
      </c>
      <c r="F236" s="22">
        <v>0</v>
      </c>
      <c r="G236" s="22">
        <v>0</v>
      </c>
      <c r="H236" s="22">
        <v>0</v>
      </c>
      <c r="I236" s="22">
        <v>0</v>
      </c>
      <c r="J236" s="22">
        <v>0</v>
      </c>
      <c r="K236" s="92">
        <f t="shared" si="28"/>
        <v>0</v>
      </c>
    </row>
    <row r="237" spans="1:11" x14ac:dyDescent="0.2">
      <c r="A237" s="20" t="s">
        <v>102</v>
      </c>
      <c r="B237" s="21" t="s">
        <v>103</v>
      </c>
      <c r="C237" s="22">
        <v>0</v>
      </c>
      <c r="D237" s="22">
        <v>0</v>
      </c>
      <c r="E237" s="22">
        <v>0</v>
      </c>
      <c r="F237" s="22">
        <v>0</v>
      </c>
      <c r="G237" s="22">
        <v>0</v>
      </c>
      <c r="H237" s="22">
        <v>0</v>
      </c>
      <c r="I237" s="22">
        <v>0</v>
      </c>
      <c r="J237" s="22">
        <v>0</v>
      </c>
      <c r="K237" s="92">
        <f t="shared" si="28"/>
        <v>0</v>
      </c>
    </row>
    <row r="238" spans="1:11" x14ac:dyDescent="0.2">
      <c r="A238" s="20" t="s">
        <v>104</v>
      </c>
      <c r="B238" s="21" t="s">
        <v>105</v>
      </c>
      <c r="C238" s="22">
        <v>0</v>
      </c>
      <c r="D238" s="22">
        <v>0</v>
      </c>
      <c r="E238" s="22">
        <v>0</v>
      </c>
      <c r="F238" s="22">
        <v>0</v>
      </c>
      <c r="G238" s="22">
        <v>0</v>
      </c>
      <c r="H238" s="22">
        <v>0</v>
      </c>
      <c r="I238" s="22">
        <v>0</v>
      </c>
      <c r="J238" s="22">
        <v>0</v>
      </c>
      <c r="K238" s="92">
        <f t="shared" si="28"/>
        <v>0</v>
      </c>
    </row>
    <row r="239" spans="1:11" ht="25.5" x14ac:dyDescent="0.2">
      <c r="A239" s="20" t="s">
        <v>106</v>
      </c>
      <c r="B239" s="21" t="s">
        <v>107</v>
      </c>
      <c r="C239" s="22">
        <v>0</v>
      </c>
      <c r="D239" s="22">
        <v>0</v>
      </c>
      <c r="E239" s="22">
        <v>0</v>
      </c>
      <c r="F239" s="22">
        <v>0</v>
      </c>
      <c r="G239" s="22">
        <v>0</v>
      </c>
      <c r="H239" s="22">
        <v>0</v>
      </c>
      <c r="I239" s="22">
        <v>0</v>
      </c>
      <c r="J239" s="22">
        <v>0</v>
      </c>
      <c r="K239" s="92">
        <f t="shared" si="28"/>
        <v>0</v>
      </c>
    </row>
    <row r="240" spans="1:11" x14ac:dyDescent="0.2">
      <c r="A240" s="20" t="s">
        <v>108</v>
      </c>
      <c r="B240" s="21" t="s">
        <v>109</v>
      </c>
      <c r="C240" s="22">
        <v>0</v>
      </c>
      <c r="D240" s="22">
        <v>0</v>
      </c>
      <c r="E240" s="22">
        <v>0</v>
      </c>
      <c r="F240" s="22">
        <v>0</v>
      </c>
      <c r="G240" s="22">
        <v>0</v>
      </c>
      <c r="H240" s="22">
        <v>0</v>
      </c>
      <c r="I240" s="22">
        <v>0</v>
      </c>
      <c r="J240" s="22">
        <v>0</v>
      </c>
      <c r="K240" s="92">
        <f t="shared" si="28"/>
        <v>0</v>
      </c>
    </row>
    <row r="241" spans="1:11" x14ac:dyDescent="0.2">
      <c r="A241" s="24" t="s">
        <v>110</v>
      </c>
      <c r="B241" s="25" t="s">
        <v>111</v>
      </c>
      <c r="C241" s="93">
        <f>SUM(C230:C240)</f>
        <v>1997</v>
      </c>
      <c r="D241" s="93">
        <f t="shared" ref="D241:J241" si="29">SUM(D230:D240)</f>
        <v>255</v>
      </c>
      <c r="E241" s="93">
        <f t="shared" si="29"/>
        <v>0</v>
      </c>
      <c r="F241" s="93">
        <f t="shared" si="29"/>
        <v>0</v>
      </c>
      <c r="G241" s="93">
        <f t="shared" si="29"/>
        <v>1670</v>
      </c>
      <c r="H241" s="93">
        <f t="shared" si="29"/>
        <v>277</v>
      </c>
      <c r="I241" s="93">
        <f t="shared" si="29"/>
        <v>359</v>
      </c>
      <c r="J241" s="93">
        <f t="shared" si="29"/>
        <v>67</v>
      </c>
      <c r="K241" s="92">
        <f>SUM(K230:K240)</f>
        <v>4625</v>
      </c>
    </row>
    <row r="242" spans="1:11" x14ac:dyDescent="0.2">
      <c r="A242" s="94" t="s">
        <v>353</v>
      </c>
      <c r="B242" s="95" t="s">
        <v>111</v>
      </c>
      <c r="C242" s="96">
        <v>1003</v>
      </c>
      <c r="D242" s="96">
        <v>135</v>
      </c>
      <c r="E242" s="97">
        <v>0</v>
      </c>
      <c r="F242" s="97">
        <v>0</v>
      </c>
      <c r="G242" s="96">
        <v>962</v>
      </c>
      <c r="H242" s="96">
        <v>178</v>
      </c>
      <c r="I242" s="96">
        <v>167</v>
      </c>
      <c r="J242" s="96">
        <v>30</v>
      </c>
      <c r="K242" s="98">
        <f t="shared" si="28"/>
        <v>2475</v>
      </c>
    </row>
    <row r="243" spans="1:11" x14ac:dyDescent="0.2">
      <c r="A243" s="94" t="s">
        <v>354</v>
      </c>
      <c r="B243" s="95" t="s">
        <v>111</v>
      </c>
      <c r="C243" s="96">
        <v>243</v>
      </c>
      <c r="D243" s="96">
        <v>9</v>
      </c>
      <c r="E243" s="96">
        <v>0</v>
      </c>
      <c r="F243" s="96">
        <v>0</v>
      </c>
      <c r="G243" s="96">
        <v>690</v>
      </c>
      <c r="H243" s="96">
        <v>15</v>
      </c>
      <c r="I243" s="96">
        <v>162</v>
      </c>
      <c r="J243" s="96">
        <v>24</v>
      </c>
      <c r="K243" s="98">
        <f t="shared" si="28"/>
        <v>1143</v>
      </c>
    </row>
    <row r="244" spans="1:11" x14ac:dyDescent="0.2">
      <c r="A244" s="27" t="s">
        <v>126</v>
      </c>
      <c r="B244" s="28"/>
      <c r="C244" s="701"/>
      <c r="D244" s="701"/>
      <c r="E244" s="701"/>
      <c r="F244" s="701"/>
      <c r="G244" s="701"/>
      <c r="H244" s="701"/>
      <c r="I244" s="701"/>
      <c r="J244" s="701"/>
      <c r="K244" s="702"/>
    </row>
    <row r="245" spans="1:11" x14ac:dyDescent="0.2">
      <c r="A245" s="17" t="s">
        <v>86</v>
      </c>
      <c r="B245" s="18" t="s">
        <v>87</v>
      </c>
      <c r="C245" s="699"/>
      <c r="D245" s="699"/>
      <c r="E245" s="699"/>
      <c r="F245" s="699"/>
      <c r="G245" s="699"/>
      <c r="H245" s="699"/>
      <c r="I245" s="699"/>
      <c r="J245" s="699"/>
      <c r="K245" s="700"/>
    </row>
    <row r="246" spans="1:11" x14ac:dyDescent="0.2">
      <c r="A246" s="20" t="s">
        <v>88</v>
      </c>
      <c r="B246" s="21" t="s">
        <v>89</v>
      </c>
      <c r="C246" s="22">
        <v>0</v>
      </c>
      <c r="D246" s="22">
        <v>0</v>
      </c>
      <c r="E246" s="22">
        <v>0</v>
      </c>
      <c r="F246" s="22">
        <v>0</v>
      </c>
      <c r="G246" s="22">
        <v>0</v>
      </c>
      <c r="H246" s="22">
        <v>0</v>
      </c>
      <c r="I246" s="22">
        <v>0</v>
      </c>
      <c r="J246" s="22">
        <v>0</v>
      </c>
      <c r="K246" s="92">
        <f>SUM(C246:J246)</f>
        <v>0</v>
      </c>
    </row>
    <row r="247" spans="1:11" x14ac:dyDescent="0.2">
      <c r="A247" s="20" t="s">
        <v>90</v>
      </c>
      <c r="B247" s="21" t="s">
        <v>91</v>
      </c>
      <c r="C247" s="22">
        <v>128</v>
      </c>
      <c r="D247" s="22">
        <v>15</v>
      </c>
      <c r="E247" s="22">
        <v>0</v>
      </c>
      <c r="F247" s="22">
        <v>0</v>
      </c>
      <c r="G247" s="22">
        <v>56</v>
      </c>
      <c r="H247" s="22">
        <v>38</v>
      </c>
      <c r="I247" s="22">
        <v>0</v>
      </c>
      <c r="J247" s="22">
        <v>0</v>
      </c>
      <c r="K247" s="92">
        <f t="shared" ref="K247:K259" si="30">SUM(C247:J247)</f>
        <v>237</v>
      </c>
    </row>
    <row r="248" spans="1:11" x14ac:dyDescent="0.2">
      <c r="A248" s="20" t="s">
        <v>92</v>
      </c>
      <c r="B248" s="21" t="s">
        <v>93</v>
      </c>
      <c r="C248" s="22">
        <v>0</v>
      </c>
      <c r="D248" s="22">
        <v>0</v>
      </c>
      <c r="E248" s="22">
        <v>0</v>
      </c>
      <c r="F248" s="22">
        <v>0</v>
      </c>
      <c r="G248" s="22">
        <v>30</v>
      </c>
      <c r="H248" s="22">
        <v>0</v>
      </c>
      <c r="I248" s="22">
        <v>0</v>
      </c>
      <c r="J248" s="22">
        <v>0</v>
      </c>
      <c r="K248" s="92">
        <f t="shared" si="30"/>
        <v>30</v>
      </c>
    </row>
    <row r="249" spans="1:11" x14ac:dyDescent="0.2">
      <c r="A249" s="20" t="s">
        <v>94</v>
      </c>
      <c r="B249" s="21" t="s">
        <v>95</v>
      </c>
      <c r="C249" s="22">
        <v>0</v>
      </c>
      <c r="D249" s="22">
        <v>0</v>
      </c>
      <c r="E249" s="22">
        <v>0</v>
      </c>
      <c r="F249" s="22">
        <v>0</v>
      </c>
      <c r="G249" s="22">
        <v>0</v>
      </c>
      <c r="H249" s="22">
        <v>0</v>
      </c>
      <c r="I249" s="22">
        <v>0</v>
      </c>
      <c r="J249" s="22">
        <v>0</v>
      </c>
      <c r="K249" s="92">
        <f t="shared" si="30"/>
        <v>0</v>
      </c>
    </row>
    <row r="250" spans="1:11" x14ac:dyDescent="0.2">
      <c r="A250" s="20" t="s">
        <v>96</v>
      </c>
      <c r="B250" s="21" t="s">
        <v>97</v>
      </c>
      <c r="C250" s="22">
        <v>77</v>
      </c>
      <c r="D250" s="22">
        <v>0</v>
      </c>
      <c r="E250" s="22">
        <v>0</v>
      </c>
      <c r="F250" s="22">
        <v>0</v>
      </c>
      <c r="G250" s="22">
        <v>46</v>
      </c>
      <c r="H250" s="22">
        <v>0</v>
      </c>
      <c r="I250" s="22">
        <v>0</v>
      </c>
      <c r="J250" s="22">
        <v>0</v>
      </c>
      <c r="K250" s="92">
        <f t="shared" si="30"/>
        <v>123</v>
      </c>
    </row>
    <row r="251" spans="1:11" x14ac:dyDescent="0.2">
      <c r="A251" s="20" t="s">
        <v>98</v>
      </c>
      <c r="B251" s="21" t="s">
        <v>99</v>
      </c>
      <c r="C251" s="22">
        <v>0</v>
      </c>
      <c r="D251" s="22">
        <v>0</v>
      </c>
      <c r="E251" s="22">
        <v>0</v>
      </c>
      <c r="F251" s="22">
        <v>0</v>
      </c>
      <c r="G251" s="22">
        <v>0</v>
      </c>
      <c r="H251" s="22">
        <v>0</v>
      </c>
      <c r="I251" s="22">
        <v>0</v>
      </c>
      <c r="J251" s="22">
        <v>0</v>
      </c>
      <c r="K251" s="92">
        <f t="shared" si="30"/>
        <v>0</v>
      </c>
    </row>
    <row r="252" spans="1:11" x14ac:dyDescent="0.2">
      <c r="A252" s="20" t="s">
        <v>100</v>
      </c>
      <c r="B252" s="21" t="s">
        <v>101</v>
      </c>
      <c r="C252" s="22">
        <v>0</v>
      </c>
      <c r="D252" s="22">
        <v>0</v>
      </c>
      <c r="E252" s="22">
        <v>0</v>
      </c>
      <c r="F252" s="22">
        <v>0</v>
      </c>
      <c r="G252" s="22">
        <v>0</v>
      </c>
      <c r="H252" s="22">
        <v>0</v>
      </c>
      <c r="I252" s="22">
        <v>0</v>
      </c>
      <c r="J252" s="22">
        <v>0</v>
      </c>
      <c r="K252" s="92">
        <f t="shared" si="30"/>
        <v>0</v>
      </c>
    </row>
    <row r="253" spans="1:11" x14ac:dyDescent="0.2">
      <c r="A253" s="20" t="s">
        <v>102</v>
      </c>
      <c r="B253" s="21" t="s">
        <v>103</v>
      </c>
      <c r="C253" s="22">
        <v>0</v>
      </c>
      <c r="D253" s="22">
        <v>0</v>
      </c>
      <c r="E253" s="22">
        <v>0</v>
      </c>
      <c r="F253" s="22">
        <v>0</v>
      </c>
      <c r="G253" s="22">
        <v>0</v>
      </c>
      <c r="H253" s="22">
        <v>0</v>
      </c>
      <c r="I253" s="22">
        <v>12</v>
      </c>
      <c r="J253" s="22">
        <v>12</v>
      </c>
      <c r="K253" s="92">
        <f t="shared" si="30"/>
        <v>24</v>
      </c>
    </row>
    <row r="254" spans="1:11" x14ac:dyDescent="0.2">
      <c r="A254" s="20" t="s">
        <v>104</v>
      </c>
      <c r="B254" s="21" t="s">
        <v>105</v>
      </c>
      <c r="C254" s="22">
        <v>0</v>
      </c>
      <c r="D254" s="22">
        <v>0</v>
      </c>
      <c r="E254" s="22">
        <v>0</v>
      </c>
      <c r="F254" s="22">
        <v>0</v>
      </c>
      <c r="G254" s="22">
        <v>0</v>
      </c>
      <c r="H254" s="22">
        <v>0</v>
      </c>
      <c r="I254" s="22">
        <v>0</v>
      </c>
      <c r="J254" s="22">
        <v>0</v>
      </c>
      <c r="K254" s="92">
        <f t="shared" si="30"/>
        <v>0</v>
      </c>
    </row>
    <row r="255" spans="1:11" ht="25.5" x14ac:dyDescent="0.2">
      <c r="A255" s="20" t="s">
        <v>106</v>
      </c>
      <c r="B255" s="21" t="s">
        <v>107</v>
      </c>
      <c r="C255" s="22">
        <v>179</v>
      </c>
      <c r="D255" s="22">
        <v>34</v>
      </c>
      <c r="E255" s="22">
        <v>0</v>
      </c>
      <c r="F255" s="22">
        <v>0</v>
      </c>
      <c r="G255" s="22">
        <v>149</v>
      </c>
      <c r="H255" s="22">
        <v>0</v>
      </c>
      <c r="I255" s="22">
        <v>0</v>
      </c>
      <c r="J255" s="22">
        <v>0</v>
      </c>
      <c r="K255" s="92">
        <f t="shared" si="30"/>
        <v>362</v>
      </c>
    </row>
    <row r="256" spans="1:11" x14ac:dyDescent="0.2">
      <c r="A256" s="20" t="s">
        <v>108</v>
      </c>
      <c r="B256" s="21" t="s">
        <v>109</v>
      </c>
      <c r="C256" s="22">
        <v>596</v>
      </c>
      <c r="D256" s="22">
        <v>99</v>
      </c>
      <c r="E256" s="22">
        <v>0</v>
      </c>
      <c r="F256" s="22">
        <v>0</v>
      </c>
      <c r="G256" s="22">
        <v>185</v>
      </c>
      <c r="H256" s="22">
        <v>165</v>
      </c>
      <c r="I256" s="22">
        <v>57</v>
      </c>
      <c r="J256" s="22">
        <v>45</v>
      </c>
      <c r="K256" s="92">
        <f t="shared" si="30"/>
        <v>1147</v>
      </c>
    </row>
    <row r="257" spans="1:11" x14ac:dyDescent="0.2">
      <c r="A257" s="24" t="s">
        <v>110</v>
      </c>
      <c r="B257" s="25" t="s">
        <v>111</v>
      </c>
      <c r="C257" s="93">
        <f>SUM(C246:C256)</f>
        <v>980</v>
      </c>
      <c r="D257" s="93">
        <f t="shared" ref="D257:J257" si="31">SUM(D246:D256)</f>
        <v>148</v>
      </c>
      <c r="E257" s="93">
        <f t="shared" si="31"/>
        <v>0</v>
      </c>
      <c r="F257" s="93">
        <f t="shared" si="31"/>
        <v>0</v>
      </c>
      <c r="G257" s="93">
        <f t="shared" si="31"/>
        <v>466</v>
      </c>
      <c r="H257" s="93">
        <f t="shared" si="31"/>
        <v>203</v>
      </c>
      <c r="I257" s="93">
        <f t="shared" si="31"/>
        <v>69</v>
      </c>
      <c r="J257" s="93">
        <f t="shared" si="31"/>
        <v>57</v>
      </c>
      <c r="K257" s="92">
        <f>SUM(K246:K256)</f>
        <v>1923</v>
      </c>
    </row>
    <row r="258" spans="1:11" x14ac:dyDescent="0.2">
      <c r="A258" s="94" t="s">
        <v>353</v>
      </c>
      <c r="B258" s="95" t="s">
        <v>111</v>
      </c>
      <c r="C258" s="96">
        <v>384</v>
      </c>
      <c r="D258" s="96">
        <v>48</v>
      </c>
      <c r="E258" s="97">
        <v>0</v>
      </c>
      <c r="F258" s="97">
        <v>0</v>
      </c>
      <c r="G258" s="96">
        <v>253</v>
      </c>
      <c r="H258" s="96">
        <v>80</v>
      </c>
      <c r="I258" s="96">
        <v>27</v>
      </c>
      <c r="J258" s="96">
        <v>24</v>
      </c>
      <c r="K258" s="98">
        <f t="shared" si="30"/>
        <v>816</v>
      </c>
    </row>
    <row r="259" spans="1:11" x14ac:dyDescent="0.2">
      <c r="A259" s="94" t="s">
        <v>354</v>
      </c>
      <c r="B259" s="95" t="s">
        <v>111</v>
      </c>
      <c r="C259" s="96">
        <v>102</v>
      </c>
      <c r="D259" s="96">
        <v>3</v>
      </c>
      <c r="E259" s="96">
        <v>0</v>
      </c>
      <c r="F259" s="96">
        <v>0</v>
      </c>
      <c r="G259" s="96">
        <v>72</v>
      </c>
      <c r="H259" s="96">
        <v>6</v>
      </c>
      <c r="I259" s="96">
        <v>10</v>
      </c>
      <c r="J259" s="96">
        <v>5</v>
      </c>
      <c r="K259" s="98">
        <f t="shared" si="30"/>
        <v>198</v>
      </c>
    </row>
    <row r="260" spans="1:11" s="16" customFormat="1" x14ac:dyDescent="0.2">
      <c r="A260" s="27" t="s">
        <v>127</v>
      </c>
      <c r="B260" s="28"/>
      <c r="C260" s="701"/>
      <c r="D260" s="701"/>
      <c r="E260" s="701"/>
      <c r="F260" s="701"/>
      <c r="G260" s="701"/>
      <c r="H260" s="701"/>
      <c r="I260" s="701"/>
      <c r="J260" s="701"/>
      <c r="K260" s="702"/>
    </row>
    <row r="261" spans="1:11" s="19" customFormat="1" x14ac:dyDescent="0.2">
      <c r="A261" s="17" t="s">
        <v>86</v>
      </c>
      <c r="B261" s="18" t="s">
        <v>87</v>
      </c>
      <c r="C261" s="699"/>
      <c r="D261" s="699"/>
      <c r="E261" s="699"/>
      <c r="F261" s="699"/>
      <c r="G261" s="699"/>
      <c r="H261" s="699"/>
      <c r="I261" s="699"/>
      <c r="J261" s="699"/>
      <c r="K261" s="700"/>
    </row>
    <row r="262" spans="1:11" x14ac:dyDescent="0.2">
      <c r="A262" s="20" t="s">
        <v>88</v>
      </c>
      <c r="B262" s="21" t="s">
        <v>89</v>
      </c>
      <c r="C262" s="22">
        <v>0</v>
      </c>
      <c r="D262" s="22">
        <v>0</v>
      </c>
      <c r="E262" s="22">
        <v>0</v>
      </c>
      <c r="F262" s="22">
        <v>0</v>
      </c>
      <c r="G262" s="22">
        <v>0</v>
      </c>
      <c r="H262" s="22">
        <v>0</v>
      </c>
      <c r="I262" s="22">
        <v>0</v>
      </c>
      <c r="J262" s="22">
        <v>0</v>
      </c>
      <c r="K262" s="92">
        <f>SUM(C262:J262)</f>
        <v>0</v>
      </c>
    </row>
    <row r="263" spans="1:11" x14ac:dyDescent="0.2">
      <c r="A263" s="20" t="s">
        <v>90</v>
      </c>
      <c r="B263" s="21" t="s">
        <v>91</v>
      </c>
      <c r="C263" s="22">
        <v>0</v>
      </c>
      <c r="D263" s="22">
        <v>0</v>
      </c>
      <c r="E263" s="22">
        <v>0</v>
      </c>
      <c r="F263" s="22">
        <v>0</v>
      </c>
      <c r="G263" s="22">
        <v>0</v>
      </c>
      <c r="H263" s="22">
        <v>0</v>
      </c>
      <c r="I263" s="22">
        <v>0</v>
      </c>
      <c r="J263" s="22">
        <v>0</v>
      </c>
      <c r="K263" s="92">
        <f t="shared" ref="K263:K275" si="32">SUM(C263:J263)</f>
        <v>0</v>
      </c>
    </row>
    <row r="264" spans="1:11" x14ac:dyDescent="0.2">
      <c r="A264" s="20" t="s">
        <v>92</v>
      </c>
      <c r="B264" s="21" t="s">
        <v>93</v>
      </c>
      <c r="C264" s="22">
        <v>1204</v>
      </c>
      <c r="D264" s="22">
        <v>253</v>
      </c>
      <c r="E264" s="22">
        <v>0</v>
      </c>
      <c r="F264" s="22">
        <v>0</v>
      </c>
      <c r="G264" s="22">
        <v>229</v>
      </c>
      <c r="H264" s="22">
        <v>228</v>
      </c>
      <c r="I264" s="22">
        <v>44</v>
      </c>
      <c r="J264" s="22">
        <v>70</v>
      </c>
      <c r="K264" s="92">
        <f t="shared" si="32"/>
        <v>2028</v>
      </c>
    </row>
    <row r="265" spans="1:11" x14ac:dyDescent="0.2">
      <c r="A265" s="20" t="s">
        <v>94</v>
      </c>
      <c r="B265" s="21" t="s">
        <v>95</v>
      </c>
      <c r="C265" s="22">
        <v>0</v>
      </c>
      <c r="D265" s="22">
        <v>0</v>
      </c>
      <c r="E265" s="22">
        <v>0</v>
      </c>
      <c r="F265" s="22">
        <v>0</v>
      </c>
      <c r="G265" s="22">
        <v>129</v>
      </c>
      <c r="H265" s="22">
        <v>21</v>
      </c>
      <c r="I265" s="22">
        <v>68</v>
      </c>
      <c r="J265" s="22">
        <v>77</v>
      </c>
      <c r="K265" s="92">
        <f t="shared" si="32"/>
        <v>295</v>
      </c>
    </row>
    <row r="266" spans="1:11" x14ac:dyDescent="0.2">
      <c r="A266" s="20" t="s">
        <v>96</v>
      </c>
      <c r="B266" s="21" t="s">
        <v>97</v>
      </c>
      <c r="C266" s="22">
        <v>0</v>
      </c>
      <c r="D266" s="22">
        <v>0</v>
      </c>
      <c r="E266" s="22">
        <v>0</v>
      </c>
      <c r="F266" s="22">
        <v>0</v>
      </c>
      <c r="G266" s="22">
        <v>0</v>
      </c>
      <c r="H266" s="22">
        <v>0</v>
      </c>
      <c r="I266" s="22">
        <v>0</v>
      </c>
      <c r="J266" s="22">
        <v>0</v>
      </c>
      <c r="K266" s="92">
        <f t="shared" si="32"/>
        <v>0</v>
      </c>
    </row>
    <row r="267" spans="1:11" x14ac:dyDescent="0.2">
      <c r="A267" s="20" t="s">
        <v>98</v>
      </c>
      <c r="B267" s="21" t="s">
        <v>99</v>
      </c>
      <c r="C267" s="22">
        <v>0</v>
      </c>
      <c r="D267" s="22">
        <v>0</v>
      </c>
      <c r="E267" s="22">
        <v>0</v>
      </c>
      <c r="F267" s="22">
        <v>0</v>
      </c>
      <c r="G267" s="22">
        <v>32</v>
      </c>
      <c r="H267" s="22">
        <v>0</v>
      </c>
      <c r="I267" s="22">
        <v>0</v>
      </c>
      <c r="J267" s="22">
        <v>0</v>
      </c>
      <c r="K267" s="92">
        <f t="shared" si="32"/>
        <v>32</v>
      </c>
    </row>
    <row r="268" spans="1:11" x14ac:dyDescent="0.2">
      <c r="A268" s="20" t="s">
        <v>100</v>
      </c>
      <c r="B268" s="21" t="s">
        <v>101</v>
      </c>
      <c r="C268" s="22">
        <v>0</v>
      </c>
      <c r="D268" s="22">
        <v>0</v>
      </c>
      <c r="E268" s="22">
        <v>0</v>
      </c>
      <c r="F268" s="22">
        <v>0</v>
      </c>
      <c r="G268" s="22">
        <v>0</v>
      </c>
      <c r="H268" s="22">
        <v>0</v>
      </c>
      <c r="I268" s="22">
        <v>0</v>
      </c>
      <c r="J268" s="22">
        <v>0</v>
      </c>
      <c r="K268" s="92">
        <f t="shared" si="32"/>
        <v>0</v>
      </c>
    </row>
    <row r="269" spans="1:11" x14ac:dyDescent="0.2">
      <c r="A269" s="20" t="s">
        <v>102</v>
      </c>
      <c r="B269" s="21" t="s">
        <v>103</v>
      </c>
      <c r="C269" s="22">
        <v>0</v>
      </c>
      <c r="D269" s="22">
        <v>0</v>
      </c>
      <c r="E269" s="22">
        <v>0</v>
      </c>
      <c r="F269" s="22">
        <v>0</v>
      </c>
      <c r="G269" s="22">
        <v>0</v>
      </c>
      <c r="H269" s="22">
        <v>0</v>
      </c>
      <c r="I269" s="22">
        <v>0</v>
      </c>
      <c r="J269" s="22">
        <v>0</v>
      </c>
      <c r="K269" s="92">
        <f t="shared" si="32"/>
        <v>0</v>
      </c>
    </row>
    <row r="270" spans="1:11" x14ac:dyDescent="0.2">
      <c r="A270" s="20" t="s">
        <v>104</v>
      </c>
      <c r="B270" s="21" t="s">
        <v>105</v>
      </c>
      <c r="C270" s="22">
        <v>0</v>
      </c>
      <c r="D270" s="22">
        <v>0</v>
      </c>
      <c r="E270" s="22">
        <v>0</v>
      </c>
      <c r="F270" s="22">
        <v>0</v>
      </c>
      <c r="G270" s="22">
        <v>0</v>
      </c>
      <c r="H270" s="22">
        <v>0</v>
      </c>
      <c r="I270" s="22">
        <v>0</v>
      </c>
      <c r="J270" s="22">
        <v>0</v>
      </c>
      <c r="K270" s="92">
        <f t="shared" si="32"/>
        <v>0</v>
      </c>
    </row>
    <row r="271" spans="1:11" ht="12.75" customHeight="1" x14ac:dyDescent="0.2">
      <c r="A271" s="20" t="s">
        <v>106</v>
      </c>
      <c r="B271" s="21" t="s">
        <v>107</v>
      </c>
      <c r="C271" s="22">
        <v>0</v>
      </c>
      <c r="D271" s="22">
        <v>0</v>
      </c>
      <c r="E271" s="22">
        <v>0</v>
      </c>
      <c r="F271" s="22">
        <v>0</v>
      </c>
      <c r="G271" s="22">
        <v>27</v>
      </c>
      <c r="H271" s="22">
        <v>74</v>
      </c>
      <c r="I271" s="22">
        <v>8</v>
      </c>
      <c r="J271" s="22">
        <v>2</v>
      </c>
      <c r="K271" s="92">
        <f t="shared" si="32"/>
        <v>111</v>
      </c>
    </row>
    <row r="272" spans="1:11" x14ac:dyDescent="0.2">
      <c r="A272" s="20" t="s">
        <v>108</v>
      </c>
      <c r="B272" s="21" t="s">
        <v>109</v>
      </c>
      <c r="C272" s="22">
        <v>0</v>
      </c>
      <c r="D272" s="22">
        <v>0</v>
      </c>
      <c r="E272" s="22">
        <v>0</v>
      </c>
      <c r="F272" s="22">
        <v>0</v>
      </c>
      <c r="G272" s="22">
        <v>0</v>
      </c>
      <c r="H272" s="22">
        <v>0</v>
      </c>
      <c r="I272" s="22">
        <v>0</v>
      </c>
      <c r="J272" s="22">
        <v>0</v>
      </c>
      <c r="K272" s="92">
        <f t="shared" si="32"/>
        <v>0</v>
      </c>
    </row>
    <row r="273" spans="1:11" x14ac:dyDescent="0.2">
      <c r="A273" s="24" t="s">
        <v>110</v>
      </c>
      <c r="B273" s="29" t="s">
        <v>111</v>
      </c>
      <c r="C273" s="93">
        <f>SUM(C262:C272)</f>
        <v>1204</v>
      </c>
      <c r="D273" s="93">
        <f t="shared" ref="D273:J273" si="33">SUM(D262:D272)</f>
        <v>253</v>
      </c>
      <c r="E273" s="93">
        <f t="shared" si="33"/>
        <v>0</v>
      </c>
      <c r="F273" s="93">
        <f t="shared" si="33"/>
        <v>0</v>
      </c>
      <c r="G273" s="93">
        <f t="shared" si="33"/>
        <v>417</v>
      </c>
      <c r="H273" s="93">
        <f t="shared" si="33"/>
        <v>323</v>
      </c>
      <c r="I273" s="93">
        <f t="shared" si="33"/>
        <v>120</v>
      </c>
      <c r="J273" s="93">
        <f t="shared" si="33"/>
        <v>149</v>
      </c>
      <c r="K273" s="92">
        <f>SUM(K262:K272)</f>
        <v>2466</v>
      </c>
    </row>
    <row r="274" spans="1:11" x14ac:dyDescent="0.2">
      <c r="A274" s="94" t="s">
        <v>353</v>
      </c>
      <c r="B274" s="95" t="s">
        <v>111</v>
      </c>
      <c r="C274" s="96">
        <v>877</v>
      </c>
      <c r="D274" s="96">
        <v>169</v>
      </c>
      <c r="E274" s="97">
        <v>0</v>
      </c>
      <c r="F274" s="97">
        <v>0</v>
      </c>
      <c r="G274" s="96">
        <v>307</v>
      </c>
      <c r="H274" s="96">
        <v>248</v>
      </c>
      <c r="I274" s="96">
        <v>65</v>
      </c>
      <c r="J274" s="96">
        <v>75</v>
      </c>
      <c r="K274" s="98">
        <f t="shared" si="32"/>
        <v>1741</v>
      </c>
    </row>
    <row r="275" spans="1:11" x14ac:dyDescent="0.2">
      <c r="A275" s="94" t="s">
        <v>354</v>
      </c>
      <c r="B275" s="95" t="s">
        <v>111</v>
      </c>
      <c r="C275" s="96">
        <v>185</v>
      </c>
      <c r="D275" s="96">
        <v>21</v>
      </c>
      <c r="E275" s="96">
        <v>0</v>
      </c>
      <c r="F275" s="96">
        <v>0</v>
      </c>
      <c r="G275" s="96">
        <v>117</v>
      </c>
      <c r="H275" s="96">
        <v>29</v>
      </c>
      <c r="I275" s="96">
        <v>29</v>
      </c>
      <c r="J275" s="96">
        <v>32</v>
      </c>
      <c r="K275" s="98">
        <f t="shared" si="32"/>
        <v>413</v>
      </c>
    </row>
    <row r="276" spans="1:11" x14ac:dyDescent="0.2">
      <c r="A276" s="30" t="s">
        <v>77</v>
      </c>
      <c r="B276" s="28"/>
      <c r="C276" s="701"/>
      <c r="D276" s="701"/>
      <c r="E276" s="701"/>
      <c r="F276" s="701"/>
      <c r="G276" s="701"/>
      <c r="H276" s="701"/>
      <c r="I276" s="701"/>
      <c r="J276" s="701"/>
      <c r="K276" s="702"/>
    </row>
    <row r="277" spans="1:11" x14ac:dyDescent="0.2">
      <c r="A277" s="17" t="s">
        <v>86</v>
      </c>
      <c r="B277" s="18" t="s">
        <v>87</v>
      </c>
      <c r="C277" s="699"/>
      <c r="D277" s="699"/>
      <c r="E277" s="699"/>
      <c r="F277" s="699"/>
      <c r="G277" s="699"/>
      <c r="H277" s="699"/>
      <c r="I277" s="699"/>
      <c r="J277" s="699"/>
      <c r="K277" s="700"/>
    </row>
    <row r="278" spans="1:11" x14ac:dyDescent="0.2">
      <c r="A278" s="20" t="s">
        <v>88</v>
      </c>
      <c r="B278" s="21" t="s">
        <v>89</v>
      </c>
      <c r="C278" s="22">
        <f t="shared" ref="C278:J288" si="34">SUM(C6,C22,C38,C54,C70,C86,C102,C118,C134,C150,C166,C182,C198,C214,C230,C246,C262)</f>
        <v>0</v>
      </c>
      <c r="D278" s="22">
        <f t="shared" si="34"/>
        <v>0</v>
      </c>
      <c r="E278" s="22">
        <f t="shared" si="34"/>
        <v>0</v>
      </c>
      <c r="F278" s="22">
        <f t="shared" si="34"/>
        <v>0</v>
      </c>
      <c r="G278" s="22">
        <f t="shared" si="34"/>
        <v>0</v>
      </c>
      <c r="H278" s="22">
        <f t="shared" si="34"/>
        <v>0</v>
      </c>
      <c r="I278" s="22">
        <f t="shared" si="34"/>
        <v>0</v>
      </c>
      <c r="J278" s="22">
        <f t="shared" si="34"/>
        <v>0</v>
      </c>
      <c r="K278" s="23">
        <f>SUM(C278:J278)</f>
        <v>0</v>
      </c>
    </row>
    <row r="279" spans="1:11" x14ac:dyDescent="0.2">
      <c r="A279" s="20" t="s">
        <v>90</v>
      </c>
      <c r="B279" s="21" t="s">
        <v>91</v>
      </c>
      <c r="C279" s="22">
        <f t="shared" si="34"/>
        <v>2382</v>
      </c>
      <c r="D279" s="22">
        <f t="shared" si="34"/>
        <v>826</v>
      </c>
      <c r="E279" s="22">
        <f t="shared" si="34"/>
        <v>473</v>
      </c>
      <c r="F279" s="22">
        <f t="shared" si="34"/>
        <v>234</v>
      </c>
      <c r="G279" s="22">
        <f t="shared" si="34"/>
        <v>1047</v>
      </c>
      <c r="H279" s="22">
        <f t="shared" si="34"/>
        <v>576</v>
      </c>
      <c r="I279" s="22">
        <f t="shared" si="34"/>
        <v>127</v>
      </c>
      <c r="J279" s="22">
        <f t="shared" si="34"/>
        <v>89</v>
      </c>
      <c r="K279" s="23">
        <f t="shared" ref="K279:K288" si="35">SUM(C279:J279)</f>
        <v>5754</v>
      </c>
    </row>
    <row r="280" spans="1:11" x14ac:dyDescent="0.2">
      <c r="A280" s="20" t="s">
        <v>92</v>
      </c>
      <c r="B280" s="21" t="s">
        <v>93</v>
      </c>
      <c r="C280" s="22">
        <f t="shared" si="34"/>
        <v>3777</v>
      </c>
      <c r="D280" s="22">
        <f t="shared" si="34"/>
        <v>480</v>
      </c>
      <c r="E280" s="22">
        <f t="shared" si="34"/>
        <v>49</v>
      </c>
      <c r="F280" s="22">
        <f t="shared" si="34"/>
        <v>2</v>
      </c>
      <c r="G280" s="22">
        <f t="shared" si="34"/>
        <v>1222</v>
      </c>
      <c r="H280" s="22">
        <f t="shared" si="34"/>
        <v>419</v>
      </c>
      <c r="I280" s="22">
        <f t="shared" si="34"/>
        <v>758</v>
      </c>
      <c r="J280" s="22">
        <f t="shared" si="34"/>
        <v>399</v>
      </c>
      <c r="K280" s="23">
        <f t="shared" si="35"/>
        <v>7106</v>
      </c>
    </row>
    <row r="281" spans="1:11" x14ac:dyDescent="0.2">
      <c r="A281" s="20" t="s">
        <v>94</v>
      </c>
      <c r="B281" s="21" t="s">
        <v>95</v>
      </c>
      <c r="C281" s="22">
        <f t="shared" si="34"/>
        <v>2763</v>
      </c>
      <c r="D281" s="22">
        <f t="shared" si="34"/>
        <v>308</v>
      </c>
      <c r="E281" s="22">
        <f t="shared" si="34"/>
        <v>0</v>
      </c>
      <c r="F281" s="22">
        <f t="shared" si="34"/>
        <v>0</v>
      </c>
      <c r="G281" s="22">
        <f t="shared" si="34"/>
        <v>2440</v>
      </c>
      <c r="H281" s="22">
        <f t="shared" si="34"/>
        <v>327</v>
      </c>
      <c r="I281" s="22">
        <f t="shared" si="34"/>
        <v>624</v>
      </c>
      <c r="J281" s="22">
        <f t="shared" si="34"/>
        <v>245</v>
      </c>
      <c r="K281" s="23">
        <f t="shared" si="35"/>
        <v>6707</v>
      </c>
    </row>
    <row r="282" spans="1:11" x14ac:dyDescent="0.2">
      <c r="A282" s="20" t="s">
        <v>96</v>
      </c>
      <c r="B282" s="21" t="s">
        <v>97</v>
      </c>
      <c r="C282" s="22">
        <f t="shared" si="34"/>
        <v>77</v>
      </c>
      <c r="D282" s="22">
        <f t="shared" si="34"/>
        <v>70</v>
      </c>
      <c r="E282" s="22">
        <f t="shared" si="34"/>
        <v>3462</v>
      </c>
      <c r="F282" s="22">
        <f t="shared" si="34"/>
        <v>0</v>
      </c>
      <c r="G282" s="22">
        <f t="shared" si="34"/>
        <v>46</v>
      </c>
      <c r="H282" s="22">
        <f t="shared" si="34"/>
        <v>58</v>
      </c>
      <c r="I282" s="22">
        <f t="shared" si="34"/>
        <v>87</v>
      </c>
      <c r="J282" s="22">
        <f t="shared" si="34"/>
        <v>301</v>
      </c>
      <c r="K282" s="23">
        <f t="shared" si="35"/>
        <v>4101</v>
      </c>
    </row>
    <row r="283" spans="1:11" x14ac:dyDescent="0.2">
      <c r="A283" s="20" t="s">
        <v>98</v>
      </c>
      <c r="B283" s="21" t="s">
        <v>99</v>
      </c>
      <c r="C283" s="22">
        <f t="shared" si="34"/>
        <v>2796</v>
      </c>
      <c r="D283" s="22">
        <f t="shared" si="34"/>
        <v>1</v>
      </c>
      <c r="E283" s="22">
        <f t="shared" si="34"/>
        <v>0</v>
      </c>
      <c r="F283" s="22">
        <f t="shared" si="34"/>
        <v>0</v>
      </c>
      <c r="G283" s="22">
        <f t="shared" si="34"/>
        <v>1217</v>
      </c>
      <c r="H283" s="22">
        <f t="shared" si="34"/>
        <v>5</v>
      </c>
      <c r="I283" s="22">
        <f t="shared" si="34"/>
        <v>1203</v>
      </c>
      <c r="J283" s="22">
        <f t="shared" si="34"/>
        <v>630</v>
      </c>
      <c r="K283" s="23">
        <f t="shared" si="35"/>
        <v>5852</v>
      </c>
    </row>
    <row r="284" spans="1:11" x14ac:dyDescent="0.2">
      <c r="A284" s="20" t="s">
        <v>100</v>
      </c>
      <c r="B284" s="21" t="s">
        <v>101</v>
      </c>
      <c r="C284" s="22">
        <f t="shared" si="34"/>
        <v>490</v>
      </c>
      <c r="D284" s="22">
        <f t="shared" si="34"/>
        <v>0</v>
      </c>
      <c r="E284" s="22">
        <f t="shared" si="34"/>
        <v>0</v>
      </c>
      <c r="F284" s="22">
        <f t="shared" si="34"/>
        <v>0</v>
      </c>
      <c r="G284" s="22">
        <f t="shared" si="34"/>
        <v>256</v>
      </c>
      <c r="H284" s="22">
        <f t="shared" si="34"/>
        <v>0</v>
      </c>
      <c r="I284" s="22">
        <f t="shared" si="34"/>
        <v>74</v>
      </c>
      <c r="J284" s="22">
        <f t="shared" si="34"/>
        <v>61</v>
      </c>
      <c r="K284" s="23">
        <f t="shared" si="35"/>
        <v>881</v>
      </c>
    </row>
    <row r="285" spans="1:11" x14ac:dyDescent="0.2">
      <c r="A285" s="20" t="s">
        <v>102</v>
      </c>
      <c r="B285" s="21" t="s">
        <v>103</v>
      </c>
      <c r="C285" s="22">
        <f t="shared" si="34"/>
        <v>0</v>
      </c>
      <c r="D285" s="22">
        <f t="shared" si="34"/>
        <v>0</v>
      </c>
      <c r="E285" s="22">
        <f t="shared" si="34"/>
        <v>0</v>
      </c>
      <c r="F285" s="22">
        <f t="shared" si="34"/>
        <v>0</v>
      </c>
      <c r="G285" s="22">
        <f t="shared" si="34"/>
        <v>0</v>
      </c>
      <c r="H285" s="22">
        <f t="shared" si="34"/>
        <v>0</v>
      </c>
      <c r="I285" s="22">
        <f t="shared" si="34"/>
        <v>51</v>
      </c>
      <c r="J285" s="22">
        <f t="shared" si="34"/>
        <v>34</v>
      </c>
      <c r="K285" s="23">
        <f t="shared" si="35"/>
        <v>85</v>
      </c>
    </row>
    <row r="286" spans="1:11" x14ac:dyDescent="0.2">
      <c r="A286" s="20" t="s">
        <v>104</v>
      </c>
      <c r="B286" s="21" t="s">
        <v>105</v>
      </c>
      <c r="C286" s="22">
        <f t="shared" si="34"/>
        <v>0</v>
      </c>
      <c r="D286" s="22">
        <f t="shared" si="34"/>
        <v>0</v>
      </c>
      <c r="E286" s="22">
        <f t="shared" si="34"/>
        <v>0</v>
      </c>
      <c r="F286" s="22">
        <f t="shared" si="34"/>
        <v>0</v>
      </c>
      <c r="G286" s="22">
        <f t="shared" si="34"/>
        <v>0</v>
      </c>
      <c r="H286" s="22">
        <f t="shared" si="34"/>
        <v>0</v>
      </c>
      <c r="I286" s="22">
        <f t="shared" si="34"/>
        <v>0</v>
      </c>
      <c r="J286" s="22">
        <f t="shared" si="34"/>
        <v>0</v>
      </c>
      <c r="K286" s="23">
        <f t="shared" si="35"/>
        <v>0</v>
      </c>
    </row>
    <row r="287" spans="1:11" ht="12.75" customHeight="1" x14ac:dyDescent="0.2">
      <c r="A287" s="20" t="s">
        <v>106</v>
      </c>
      <c r="B287" s="21" t="s">
        <v>107</v>
      </c>
      <c r="C287" s="22">
        <f t="shared" si="34"/>
        <v>1326</v>
      </c>
      <c r="D287" s="22">
        <f t="shared" si="34"/>
        <v>632</v>
      </c>
      <c r="E287" s="22">
        <f t="shared" si="34"/>
        <v>10250</v>
      </c>
      <c r="F287" s="22">
        <f t="shared" si="34"/>
        <v>0</v>
      </c>
      <c r="G287" s="22">
        <f t="shared" si="34"/>
        <v>554</v>
      </c>
      <c r="H287" s="22">
        <f t="shared" si="34"/>
        <v>304</v>
      </c>
      <c r="I287" s="22">
        <f t="shared" si="34"/>
        <v>773</v>
      </c>
      <c r="J287" s="22">
        <f t="shared" si="34"/>
        <v>929</v>
      </c>
      <c r="K287" s="23">
        <f t="shared" si="35"/>
        <v>14768</v>
      </c>
    </row>
    <row r="288" spans="1:11" ht="13.5" thickBot="1" x14ac:dyDescent="0.25">
      <c r="A288" s="20" t="s">
        <v>108</v>
      </c>
      <c r="B288" s="21" t="s">
        <v>109</v>
      </c>
      <c r="C288" s="22">
        <f t="shared" si="34"/>
        <v>596</v>
      </c>
      <c r="D288" s="22">
        <f t="shared" si="34"/>
        <v>99</v>
      </c>
      <c r="E288" s="22">
        <f t="shared" si="34"/>
        <v>0</v>
      </c>
      <c r="F288" s="22">
        <f t="shared" si="34"/>
        <v>0</v>
      </c>
      <c r="G288" s="22">
        <f t="shared" si="34"/>
        <v>185</v>
      </c>
      <c r="H288" s="22">
        <f t="shared" si="34"/>
        <v>165</v>
      </c>
      <c r="I288" s="22">
        <f t="shared" si="34"/>
        <v>57</v>
      </c>
      <c r="J288" s="22">
        <f t="shared" si="34"/>
        <v>45</v>
      </c>
      <c r="K288" s="31">
        <f t="shared" si="35"/>
        <v>1147</v>
      </c>
    </row>
    <row r="289" spans="1:11" ht="13.5" thickBot="1" x14ac:dyDescent="0.25">
      <c r="A289" s="32" t="s">
        <v>128</v>
      </c>
      <c r="B289" s="33" t="s">
        <v>111</v>
      </c>
      <c r="C289" s="34">
        <f>SUM(C278:C288)</f>
        <v>14207</v>
      </c>
      <c r="D289" s="34">
        <f t="shared" ref="D289:J289" si="36">SUM(D278:D288)</f>
        <v>2416</v>
      </c>
      <c r="E289" s="34">
        <f t="shared" si="36"/>
        <v>14234</v>
      </c>
      <c r="F289" s="34">
        <f t="shared" si="36"/>
        <v>236</v>
      </c>
      <c r="G289" s="34">
        <f t="shared" si="36"/>
        <v>6967</v>
      </c>
      <c r="H289" s="34">
        <f t="shared" si="36"/>
        <v>1854</v>
      </c>
      <c r="I289" s="34">
        <f t="shared" si="36"/>
        <v>3754</v>
      </c>
      <c r="J289" s="34">
        <f t="shared" si="36"/>
        <v>2733</v>
      </c>
      <c r="K289" s="35">
        <f>SUM(K278:K288)</f>
        <v>46401</v>
      </c>
    </row>
    <row r="290" spans="1:11" x14ac:dyDescent="0.2">
      <c r="A290" s="99" t="s">
        <v>355</v>
      </c>
      <c r="B290" s="100" t="s">
        <v>111</v>
      </c>
      <c r="C290" s="22">
        <f t="shared" ref="C290:J291" si="37">SUM(C18,C34,C50,C66,C82,C98,C114,C130,C146,C162,C178,C194,C210,C226,C242,C258,C274)</f>
        <v>8937</v>
      </c>
      <c r="D290" s="22">
        <f t="shared" si="37"/>
        <v>1695</v>
      </c>
      <c r="E290" s="22">
        <f t="shared" si="37"/>
        <v>8561</v>
      </c>
      <c r="F290" s="22">
        <f t="shared" si="37"/>
        <v>218</v>
      </c>
      <c r="G290" s="22">
        <f t="shared" si="37"/>
        <v>4431</v>
      </c>
      <c r="H290" s="22">
        <f t="shared" si="37"/>
        <v>1319</v>
      </c>
      <c r="I290" s="22">
        <f t="shared" si="37"/>
        <v>2072</v>
      </c>
      <c r="J290" s="22">
        <f t="shared" si="37"/>
        <v>1282</v>
      </c>
      <c r="K290" s="92">
        <f>SUM(C290:J290)</f>
        <v>28515</v>
      </c>
    </row>
    <row r="291" spans="1:11" ht="13.5" thickBot="1" x14ac:dyDescent="0.25">
      <c r="A291" s="86" t="s">
        <v>356</v>
      </c>
      <c r="B291" s="101" t="s">
        <v>111</v>
      </c>
      <c r="C291" s="102">
        <f t="shared" si="37"/>
        <v>1835</v>
      </c>
      <c r="D291" s="102">
        <f t="shared" si="37"/>
        <v>91</v>
      </c>
      <c r="E291" s="102">
        <f t="shared" si="37"/>
        <v>3998</v>
      </c>
      <c r="F291" s="102">
        <f t="shared" si="37"/>
        <v>4</v>
      </c>
      <c r="G291" s="102">
        <f t="shared" si="37"/>
        <v>1525</v>
      </c>
      <c r="H291" s="102">
        <f t="shared" si="37"/>
        <v>70</v>
      </c>
      <c r="I291" s="102">
        <f t="shared" si="37"/>
        <v>1104</v>
      </c>
      <c r="J291" s="102">
        <f t="shared" si="37"/>
        <v>468</v>
      </c>
      <c r="K291" s="103">
        <f>SUM(C291:J291)</f>
        <v>9095</v>
      </c>
    </row>
    <row r="293" spans="1:11" x14ac:dyDescent="0.2">
      <c r="A293" s="742" t="s">
        <v>131</v>
      </c>
      <c r="B293" s="742"/>
      <c r="C293" s="742"/>
      <c r="D293" s="742"/>
      <c r="E293" s="742"/>
      <c r="F293" s="742"/>
      <c r="G293" s="742"/>
      <c r="H293" s="742"/>
      <c r="I293" s="742"/>
      <c r="J293" s="742"/>
      <c r="K293" s="742"/>
    </row>
    <row r="294" spans="1:11" x14ac:dyDescent="0.2">
      <c r="A294" s="19" t="s">
        <v>129</v>
      </c>
    </row>
    <row r="295" spans="1:11" x14ac:dyDescent="0.2">
      <c r="A295" s="36" t="s">
        <v>130</v>
      </c>
    </row>
  </sheetData>
  <mergeCells count="43">
    <mergeCell ref="C37:K37"/>
    <mergeCell ref="A1:K1"/>
    <mergeCell ref="L1:U1"/>
    <mergeCell ref="C2:D2"/>
    <mergeCell ref="E2:F2"/>
    <mergeCell ref="G2:H2"/>
    <mergeCell ref="I2:J2"/>
    <mergeCell ref="B4:K4"/>
    <mergeCell ref="C5:K5"/>
    <mergeCell ref="B20:K20"/>
    <mergeCell ref="C21:K21"/>
    <mergeCell ref="B36:K36"/>
    <mergeCell ref="C133:K133"/>
    <mergeCell ref="B52:K52"/>
    <mergeCell ref="C53:K53"/>
    <mergeCell ref="B68:K68"/>
    <mergeCell ref="C69:K69"/>
    <mergeCell ref="B84:K84"/>
    <mergeCell ref="C85:K85"/>
    <mergeCell ref="B100:K100"/>
    <mergeCell ref="C101:K101"/>
    <mergeCell ref="B116:K116"/>
    <mergeCell ref="C117:K117"/>
    <mergeCell ref="B132:K132"/>
    <mergeCell ref="C229:K229"/>
    <mergeCell ref="B148:K148"/>
    <mergeCell ref="C149:K149"/>
    <mergeCell ref="B164:K164"/>
    <mergeCell ref="C165:K165"/>
    <mergeCell ref="B180:K180"/>
    <mergeCell ref="C181:K181"/>
    <mergeCell ref="B196:K196"/>
    <mergeCell ref="C197:K197"/>
    <mergeCell ref="B212:K212"/>
    <mergeCell ref="C213:K213"/>
    <mergeCell ref="C228:K228"/>
    <mergeCell ref="A293:K293"/>
    <mergeCell ref="C244:K244"/>
    <mergeCell ref="C245:K245"/>
    <mergeCell ref="C260:K260"/>
    <mergeCell ref="C261:K261"/>
    <mergeCell ref="C276:K276"/>
    <mergeCell ref="C277:K277"/>
  </mergeCells>
  <pageMargins left="0.7" right="0.7" top="0.75" bottom="0.75" header="0.3" footer="0.3"/>
  <pageSetup paperSize="9" scale="17"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0"/>
  <sheetViews>
    <sheetView zoomScaleNormal="100" workbookViewId="0">
      <selection activeCell="E9" sqref="E9"/>
    </sheetView>
  </sheetViews>
  <sheetFormatPr defaultColWidth="9.140625" defaultRowHeight="12.75" x14ac:dyDescent="0.2"/>
  <cols>
    <col min="1" max="1" width="47.7109375" style="19" customWidth="1"/>
    <col min="2" max="2" width="6.7109375" style="37" customWidth="1"/>
    <col min="3" max="10" width="8.28515625" style="5" customWidth="1"/>
    <col min="11" max="16384" width="9.140625" style="5"/>
  </cols>
  <sheetData>
    <row r="1" spans="1:21" ht="25.5" customHeight="1" x14ac:dyDescent="0.2">
      <c r="A1" s="743" t="s">
        <v>357</v>
      </c>
      <c r="B1" s="744"/>
      <c r="C1" s="744"/>
      <c r="D1" s="744"/>
      <c r="E1" s="744"/>
      <c r="F1" s="744"/>
      <c r="G1" s="744"/>
      <c r="H1" s="744"/>
      <c r="I1" s="744"/>
      <c r="J1" s="744"/>
      <c r="K1" s="723"/>
      <c r="L1" s="713"/>
      <c r="M1" s="713"/>
      <c r="N1" s="713"/>
      <c r="O1" s="713"/>
      <c r="P1" s="713"/>
      <c r="Q1" s="713"/>
      <c r="R1" s="713"/>
      <c r="S1" s="713"/>
      <c r="T1" s="713"/>
      <c r="U1" s="713"/>
    </row>
    <row r="2" spans="1:21" s="9" customFormat="1" ht="38.25" customHeight="1" x14ac:dyDescent="0.2">
      <c r="A2" s="461" t="s">
        <v>77</v>
      </c>
      <c r="B2" s="6"/>
      <c r="C2" s="745" t="s">
        <v>78</v>
      </c>
      <c r="D2" s="746"/>
      <c r="E2" s="745" t="s">
        <v>79</v>
      </c>
      <c r="F2" s="746"/>
      <c r="G2" s="745" t="s">
        <v>80</v>
      </c>
      <c r="H2" s="746"/>
      <c r="I2" s="747" t="s">
        <v>81</v>
      </c>
      <c r="J2" s="748"/>
      <c r="K2" s="89" t="s">
        <v>82</v>
      </c>
      <c r="L2" s="8"/>
      <c r="M2" s="8"/>
      <c r="N2" s="8"/>
      <c r="O2" s="8"/>
      <c r="P2" s="8"/>
      <c r="Q2" s="8"/>
      <c r="R2" s="8"/>
      <c r="S2" s="8"/>
      <c r="T2" s="8"/>
      <c r="U2" s="8"/>
    </row>
    <row r="3" spans="1:21" s="9" customFormat="1" ht="13.5" customHeight="1" thickBot="1" x14ac:dyDescent="0.25">
      <c r="A3" s="10"/>
      <c r="B3" s="11"/>
      <c r="C3" s="90" t="s">
        <v>83</v>
      </c>
      <c r="D3" s="90" t="s">
        <v>84</v>
      </c>
      <c r="E3" s="90" t="s">
        <v>83</v>
      </c>
      <c r="F3" s="90" t="s">
        <v>84</v>
      </c>
      <c r="G3" s="90" t="s">
        <v>83</v>
      </c>
      <c r="H3" s="90" t="s">
        <v>84</v>
      </c>
      <c r="I3" s="91" t="s">
        <v>83</v>
      </c>
      <c r="J3" s="91" t="s">
        <v>84</v>
      </c>
      <c r="K3" s="14"/>
    </row>
    <row r="4" spans="1:21" s="16" customFormat="1" ht="15" customHeight="1" x14ac:dyDescent="0.2">
      <c r="A4" s="15" t="s">
        <v>85</v>
      </c>
      <c r="B4" s="703"/>
      <c r="C4" s="704"/>
      <c r="D4" s="704"/>
      <c r="E4" s="704"/>
      <c r="F4" s="704"/>
      <c r="G4" s="704"/>
      <c r="H4" s="704"/>
      <c r="I4" s="704"/>
      <c r="J4" s="704"/>
      <c r="K4" s="705"/>
    </row>
    <row r="5" spans="1:21" s="19" customFormat="1" x14ac:dyDescent="0.2">
      <c r="A5" s="17" t="s">
        <v>86</v>
      </c>
      <c r="B5" s="18" t="s">
        <v>87</v>
      </c>
      <c r="C5" s="706"/>
      <c r="D5" s="707"/>
      <c r="E5" s="707"/>
      <c r="F5" s="707"/>
      <c r="G5" s="707"/>
      <c r="H5" s="707"/>
      <c r="I5" s="707"/>
      <c r="J5" s="707"/>
      <c r="K5" s="708"/>
    </row>
    <row r="6" spans="1:21" x14ac:dyDescent="0.2">
      <c r="A6" s="20" t="s">
        <v>88</v>
      </c>
      <c r="B6" s="21" t="s">
        <v>89</v>
      </c>
      <c r="C6" s="22">
        <v>0</v>
      </c>
      <c r="D6" s="22">
        <v>0</v>
      </c>
      <c r="E6" s="22">
        <v>0</v>
      </c>
      <c r="F6" s="22">
        <v>0</v>
      </c>
      <c r="G6" s="22">
        <v>0</v>
      </c>
      <c r="H6" s="22">
        <v>0</v>
      </c>
      <c r="I6" s="22">
        <v>0</v>
      </c>
      <c r="J6" s="22">
        <v>0</v>
      </c>
      <c r="K6" s="92">
        <f>SUM(C6:J6)</f>
        <v>0</v>
      </c>
    </row>
    <row r="7" spans="1:21" x14ac:dyDescent="0.2">
      <c r="A7" s="20" t="s">
        <v>90</v>
      </c>
      <c r="B7" s="21" t="s">
        <v>91</v>
      </c>
      <c r="C7" s="22">
        <v>0</v>
      </c>
      <c r="D7" s="22">
        <v>0</v>
      </c>
      <c r="E7" s="22">
        <v>0</v>
      </c>
      <c r="F7" s="22">
        <v>0</v>
      </c>
      <c r="G7" s="22">
        <v>0</v>
      </c>
      <c r="H7" s="22">
        <v>0</v>
      </c>
      <c r="I7" s="22">
        <v>0</v>
      </c>
      <c r="J7" s="22">
        <v>0</v>
      </c>
      <c r="K7" s="92">
        <f t="shared" ref="K7:K16" si="0">SUM(C7:J7)</f>
        <v>0</v>
      </c>
    </row>
    <row r="8" spans="1:21" x14ac:dyDescent="0.2">
      <c r="A8" s="20" t="s">
        <v>92</v>
      </c>
      <c r="B8" s="21" t="s">
        <v>93</v>
      </c>
      <c r="C8" s="22">
        <v>0</v>
      </c>
      <c r="D8" s="22">
        <v>0</v>
      </c>
      <c r="E8" s="22">
        <v>0</v>
      </c>
      <c r="F8" s="22">
        <v>0</v>
      </c>
      <c r="G8" s="22">
        <v>0</v>
      </c>
      <c r="H8" s="22">
        <v>0</v>
      </c>
      <c r="I8" s="22">
        <v>0</v>
      </c>
      <c r="J8" s="22">
        <v>0</v>
      </c>
      <c r="K8" s="92">
        <f t="shared" si="0"/>
        <v>0</v>
      </c>
    </row>
    <row r="9" spans="1:21" x14ac:dyDescent="0.2">
      <c r="A9" s="20" t="s">
        <v>94</v>
      </c>
      <c r="B9" s="21" t="s">
        <v>95</v>
      </c>
      <c r="C9" s="22">
        <v>0</v>
      </c>
      <c r="D9" s="22">
        <v>0</v>
      </c>
      <c r="E9" s="22">
        <v>0</v>
      </c>
      <c r="F9" s="22">
        <v>0</v>
      </c>
      <c r="G9" s="22">
        <v>0</v>
      </c>
      <c r="H9" s="22">
        <v>0</v>
      </c>
      <c r="I9" s="22">
        <v>0</v>
      </c>
      <c r="J9" s="22">
        <v>0</v>
      </c>
      <c r="K9" s="92">
        <f t="shared" si="0"/>
        <v>0</v>
      </c>
    </row>
    <row r="10" spans="1:21" x14ac:dyDescent="0.2">
      <c r="A10" s="20" t="s">
        <v>96</v>
      </c>
      <c r="B10" s="21" t="s">
        <v>97</v>
      </c>
      <c r="C10" s="22">
        <v>0</v>
      </c>
      <c r="D10" s="22">
        <v>0</v>
      </c>
      <c r="E10" s="22">
        <v>0</v>
      </c>
      <c r="F10" s="22">
        <v>0</v>
      </c>
      <c r="G10" s="22">
        <v>0</v>
      </c>
      <c r="H10" s="22">
        <v>0</v>
      </c>
      <c r="I10" s="22">
        <v>0</v>
      </c>
      <c r="J10" s="22">
        <v>0</v>
      </c>
      <c r="K10" s="92">
        <f t="shared" si="0"/>
        <v>0</v>
      </c>
    </row>
    <row r="11" spans="1:21" x14ac:dyDescent="0.2">
      <c r="A11" s="20" t="s">
        <v>98</v>
      </c>
      <c r="B11" s="21" t="s">
        <v>99</v>
      </c>
      <c r="C11" s="22">
        <v>0</v>
      </c>
      <c r="D11" s="22">
        <v>0</v>
      </c>
      <c r="E11" s="22">
        <v>0</v>
      </c>
      <c r="F11" s="22">
        <v>0</v>
      </c>
      <c r="G11" s="22">
        <v>0</v>
      </c>
      <c r="H11" s="22">
        <v>0</v>
      </c>
      <c r="I11" s="22">
        <v>0</v>
      </c>
      <c r="J11" s="22">
        <v>0</v>
      </c>
      <c r="K11" s="92">
        <f t="shared" si="0"/>
        <v>0</v>
      </c>
    </row>
    <row r="12" spans="1:21" x14ac:dyDescent="0.2">
      <c r="A12" s="20" t="s">
        <v>100</v>
      </c>
      <c r="B12" s="21" t="s">
        <v>101</v>
      </c>
      <c r="C12" s="22">
        <v>0</v>
      </c>
      <c r="D12" s="22">
        <v>0</v>
      </c>
      <c r="E12" s="22">
        <v>0</v>
      </c>
      <c r="F12" s="22">
        <v>0</v>
      </c>
      <c r="G12" s="22">
        <v>0</v>
      </c>
      <c r="H12" s="22">
        <v>0</v>
      </c>
      <c r="I12" s="22">
        <v>0</v>
      </c>
      <c r="J12" s="22">
        <v>0</v>
      </c>
      <c r="K12" s="92">
        <f t="shared" si="0"/>
        <v>0</v>
      </c>
    </row>
    <row r="13" spans="1:21" x14ac:dyDescent="0.2">
      <c r="A13" s="20" t="s">
        <v>102</v>
      </c>
      <c r="B13" s="21" t="s">
        <v>103</v>
      </c>
      <c r="C13" s="22">
        <v>0</v>
      </c>
      <c r="D13" s="22">
        <v>0</v>
      </c>
      <c r="E13" s="22">
        <v>0</v>
      </c>
      <c r="F13" s="22">
        <v>0</v>
      </c>
      <c r="G13" s="22">
        <v>0</v>
      </c>
      <c r="H13" s="22">
        <v>0</v>
      </c>
      <c r="I13" s="22">
        <v>0</v>
      </c>
      <c r="J13" s="22">
        <v>0</v>
      </c>
      <c r="K13" s="92">
        <f t="shared" si="0"/>
        <v>0</v>
      </c>
    </row>
    <row r="14" spans="1:21" x14ac:dyDescent="0.2">
      <c r="A14" s="20" t="s">
        <v>104</v>
      </c>
      <c r="B14" s="21" t="s">
        <v>105</v>
      </c>
      <c r="C14" s="22">
        <v>0</v>
      </c>
      <c r="D14" s="22">
        <v>0</v>
      </c>
      <c r="E14" s="22">
        <v>0</v>
      </c>
      <c r="F14" s="22">
        <v>0</v>
      </c>
      <c r="G14" s="22">
        <v>0</v>
      </c>
      <c r="H14" s="22">
        <v>0</v>
      </c>
      <c r="I14" s="22">
        <v>0</v>
      </c>
      <c r="J14" s="22">
        <v>0</v>
      </c>
      <c r="K14" s="92">
        <f t="shared" si="0"/>
        <v>0</v>
      </c>
    </row>
    <row r="15" spans="1:21" ht="12.75" customHeight="1" x14ac:dyDescent="0.2">
      <c r="A15" s="20" t="s">
        <v>106</v>
      </c>
      <c r="B15" s="21" t="s">
        <v>107</v>
      </c>
      <c r="C15" s="22">
        <v>0</v>
      </c>
      <c r="D15" s="22">
        <v>0</v>
      </c>
      <c r="E15" s="22">
        <v>0</v>
      </c>
      <c r="F15" s="22">
        <v>0</v>
      </c>
      <c r="G15" s="22">
        <v>0</v>
      </c>
      <c r="H15" s="22">
        <v>0</v>
      </c>
      <c r="I15" s="22">
        <v>0</v>
      </c>
      <c r="J15" s="22">
        <v>0</v>
      </c>
      <c r="K15" s="92">
        <f t="shared" si="0"/>
        <v>0</v>
      </c>
    </row>
    <row r="16" spans="1:21" x14ac:dyDescent="0.2">
      <c r="A16" s="20" t="s">
        <v>108</v>
      </c>
      <c r="B16" s="21" t="s">
        <v>109</v>
      </c>
      <c r="C16" s="22">
        <v>0</v>
      </c>
      <c r="D16" s="22">
        <v>0</v>
      </c>
      <c r="E16" s="22">
        <v>0</v>
      </c>
      <c r="F16" s="22">
        <v>0</v>
      </c>
      <c r="G16" s="22">
        <v>0</v>
      </c>
      <c r="H16" s="22">
        <v>0</v>
      </c>
      <c r="I16" s="22">
        <v>0</v>
      </c>
      <c r="J16" s="22">
        <v>0</v>
      </c>
      <c r="K16" s="92">
        <f t="shared" si="0"/>
        <v>0</v>
      </c>
    </row>
    <row r="17" spans="1:11" x14ac:dyDescent="0.2">
      <c r="A17" s="24" t="s">
        <v>110</v>
      </c>
      <c r="B17" s="25" t="s">
        <v>111</v>
      </c>
      <c r="C17" s="93">
        <f>SUM(C6:C16)</f>
        <v>0</v>
      </c>
      <c r="D17" s="93">
        <f t="shared" ref="D17:J17" si="1">SUM(D6:D16)</f>
        <v>0</v>
      </c>
      <c r="E17" s="93">
        <f t="shared" si="1"/>
        <v>0</v>
      </c>
      <c r="F17" s="93">
        <f t="shared" si="1"/>
        <v>0</v>
      </c>
      <c r="G17" s="93">
        <f t="shared" si="1"/>
        <v>0</v>
      </c>
      <c r="H17" s="93">
        <f t="shared" si="1"/>
        <v>0</v>
      </c>
      <c r="I17" s="93">
        <f t="shared" si="1"/>
        <v>0</v>
      </c>
      <c r="J17" s="93">
        <f t="shared" si="1"/>
        <v>0</v>
      </c>
      <c r="K17" s="104">
        <f>SUM(K6:K16)</f>
        <v>0</v>
      </c>
    </row>
    <row r="18" spans="1:11" x14ac:dyDescent="0.2">
      <c r="A18" s="27" t="s">
        <v>112</v>
      </c>
      <c r="B18" s="701"/>
      <c r="C18" s="701"/>
      <c r="D18" s="701"/>
      <c r="E18" s="701"/>
      <c r="F18" s="701"/>
      <c r="G18" s="701"/>
      <c r="H18" s="701"/>
      <c r="I18" s="701"/>
      <c r="J18" s="701"/>
      <c r="K18" s="702"/>
    </row>
    <row r="19" spans="1:11" x14ac:dyDescent="0.2">
      <c r="A19" s="17" t="s">
        <v>86</v>
      </c>
      <c r="B19" s="18" t="s">
        <v>87</v>
      </c>
      <c r="C19" s="699"/>
      <c r="D19" s="699"/>
      <c r="E19" s="699"/>
      <c r="F19" s="699"/>
      <c r="G19" s="699"/>
      <c r="H19" s="699"/>
      <c r="I19" s="699"/>
      <c r="J19" s="699"/>
      <c r="K19" s="700"/>
    </row>
    <row r="20" spans="1:11" x14ac:dyDescent="0.2">
      <c r="A20" s="20" t="s">
        <v>88</v>
      </c>
      <c r="B20" s="21" t="s">
        <v>89</v>
      </c>
      <c r="C20" s="22">
        <v>0</v>
      </c>
      <c r="D20" s="22">
        <v>0</v>
      </c>
      <c r="E20" s="22">
        <v>0</v>
      </c>
      <c r="F20" s="22">
        <v>0</v>
      </c>
      <c r="G20" s="22">
        <v>0</v>
      </c>
      <c r="H20" s="22">
        <v>0</v>
      </c>
      <c r="I20" s="22">
        <v>0</v>
      </c>
      <c r="J20" s="22">
        <v>0</v>
      </c>
      <c r="K20" s="92">
        <f>SUM(C20:J20)</f>
        <v>0</v>
      </c>
    </row>
    <row r="21" spans="1:11" x14ac:dyDescent="0.2">
      <c r="A21" s="20" t="s">
        <v>90</v>
      </c>
      <c r="B21" s="21" t="s">
        <v>91</v>
      </c>
      <c r="C21" s="22">
        <v>0</v>
      </c>
      <c r="D21" s="22">
        <v>0</v>
      </c>
      <c r="E21" s="22">
        <v>0</v>
      </c>
      <c r="F21" s="22">
        <v>0</v>
      </c>
      <c r="G21" s="22">
        <v>0</v>
      </c>
      <c r="H21" s="22">
        <v>0</v>
      </c>
      <c r="I21" s="22">
        <v>0</v>
      </c>
      <c r="J21" s="22">
        <v>0</v>
      </c>
      <c r="K21" s="92">
        <f t="shared" ref="K21:K30" si="2">SUM(C21:J21)</f>
        <v>0</v>
      </c>
    </row>
    <row r="22" spans="1:11" x14ac:dyDescent="0.2">
      <c r="A22" s="20" t="s">
        <v>92</v>
      </c>
      <c r="B22" s="21" t="s">
        <v>93</v>
      </c>
      <c r="C22" s="22">
        <v>0</v>
      </c>
      <c r="D22" s="22">
        <v>0</v>
      </c>
      <c r="E22" s="22">
        <v>0</v>
      </c>
      <c r="F22" s="22">
        <v>0</v>
      </c>
      <c r="G22" s="22">
        <v>0</v>
      </c>
      <c r="H22" s="22">
        <v>0</v>
      </c>
      <c r="I22" s="22">
        <v>4</v>
      </c>
      <c r="J22" s="22">
        <v>3</v>
      </c>
      <c r="K22" s="92">
        <f t="shared" si="2"/>
        <v>7</v>
      </c>
    </row>
    <row r="23" spans="1:11" x14ac:dyDescent="0.2">
      <c r="A23" s="20" t="s">
        <v>94</v>
      </c>
      <c r="B23" s="21" t="s">
        <v>95</v>
      </c>
      <c r="C23" s="22">
        <v>0</v>
      </c>
      <c r="D23" s="22">
        <v>0</v>
      </c>
      <c r="E23" s="22">
        <v>0</v>
      </c>
      <c r="F23" s="22">
        <v>0</v>
      </c>
      <c r="G23" s="22">
        <v>0</v>
      </c>
      <c r="H23" s="22">
        <v>0</v>
      </c>
      <c r="I23" s="22">
        <v>0</v>
      </c>
      <c r="J23" s="22">
        <v>0</v>
      </c>
      <c r="K23" s="92">
        <f t="shared" si="2"/>
        <v>0</v>
      </c>
    </row>
    <row r="24" spans="1:11" x14ac:dyDescent="0.2">
      <c r="A24" s="20" t="s">
        <v>96</v>
      </c>
      <c r="B24" s="21" t="s">
        <v>97</v>
      </c>
      <c r="C24" s="22">
        <v>0</v>
      </c>
      <c r="D24" s="22">
        <v>0</v>
      </c>
      <c r="E24" s="22">
        <v>0</v>
      </c>
      <c r="F24" s="22">
        <v>0</v>
      </c>
      <c r="G24" s="22">
        <v>0</v>
      </c>
      <c r="H24" s="22">
        <v>0</v>
      </c>
      <c r="I24" s="22">
        <v>0</v>
      </c>
      <c r="J24" s="22">
        <v>0</v>
      </c>
      <c r="K24" s="92">
        <f t="shared" si="2"/>
        <v>0</v>
      </c>
    </row>
    <row r="25" spans="1:11" x14ac:dyDescent="0.2">
      <c r="A25" s="20" t="s">
        <v>98</v>
      </c>
      <c r="B25" s="21" t="s">
        <v>99</v>
      </c>
      <c r="C25" s="22">
        <v>0</v>
      </c>
      <c r="D25" s="22">
        <v>0</v>
      </c>
      <c r="E25" s="22">
        <v>0</v>
      </c>
      <c r="F25" s="22">
        <v>0</v>
      </c>
      <c r="G25" s="22">
        <v>0</v>
      </c>
      <c r="H25" s="22">
        <v>0</v>
      </c>
      <c r="I25" s="22">
        <v>0</v>
      </c>
      <c r="J25" s="22">
        <v>0</v>
      </c>
      <c r="K25" s="92">
        <f t="shared" si="2"/>
        <v>0</v>
      </c>
    </row>
    <row r="26" spans="1:11" x14ac:dyDescent="0.2">
      <c r="A26" s="20" t="s">
        <v>100</v>
      </c>
      <c r="B26" s="21" t="s">
        <v>101</v>
      </c>
      <c r="C26" s="22">
        <v>0</v>
      </c>
      <c r="D26" s="22">
        <v>0</v>
      </c>
      <c r="E26" s="22">
        <v>0</v>
      </c>
      <c r="F26" s="22">
        <v>0</v>
      </c>
      <c r="G26" s="22">
        <v>0</v>
      </c>
      <c r="H26" s="22">
        <v>0</v>
      </c>
      <c r="I26" s="22">
        <v>0</v>
      </c>
      <c r="J26" s="22">
        <v>0</v>
      </c>
      <c r="K26" s="92">
        <f t="shared" si="2"/>
        <v>0</v>
      </c>
    </row>
    <row r="27" spans="1:11" x14ac:dyDescent="0.2">
      <c r="A27" s="20" t="s">
        <v>102</v>
      </c>
      <c r="B27" s="21" t="s">
        <v>103</v>
      </c>
      <c r="C27" s="22">
        <v>0</v>
      </c>
      <c r="D27" s="22">
        <v>0</v>
      </c>
      <c r="E27" s="22">
        <v>0</v>
      </c>
      <c r="F27" s="22">
        <v>0</v>
      </c>
      <c r="G27" s="22">
        <v>0</v>
      </c>
      <c r="H27" s="22">
        <v>0</v>
      </c>
      <c r="I27" s="22">
        <v>0</v>
      </c>
      <c r="J27" s="22">
        <v>0</v>
      </c>
      <c r="K27" s="92">
        <f t="shared" si="2"/>
        <v>0</v>
      </c>
    </row>
    <row r="28" spans="1:11" x14ac:dyDescent="0.2">
      <c r="A28" s="20" t="s">
        <v>104</v>
      </c>
      <c r="B28" s="21" t="s">
        <v>105</v>
      </c>
      <c r="C28" s="22">
        <v>0</v>
      </c>
      <c r="D28" s="22">
        <v>0</v>
      </c>
      <c r="E28" s="22">
        <v>0</v>
      </c>
      <c r="F28" s="22">
        <v>0</v>
      </c>
      <c r="G28" s="22">
        <v>0</v>
      </c>
      <c r="H28" s="22">
        <v>0</v>
      </c>
      <c r="I28" s="22">
        <v>0</v>
      </c>
      <c r="J28" s="22">
        <v>0</v>
      </c>
      <c r="K28" s="92">
        <f t="shared" si="2"/>
        <v>0</v>
      </c>
    </row>
    <row r="29" spans="1:11" ht="25.5" x14ac:dyDescent="0.2">
      <c r="A29" s="20" t="s">
        <v>106</v>
      </c>
      <c r="B29" s="21" t="s">
        <v>107</v>
      </c>
      <c r="C29" s="22">
        <v>0</v>
      </c>
      <c r="D29" s="22">
        <v>0</v>
      </c>
      <c r="E29" s="22">
        <v>0</v>
      </c>
      <c r="F29" s="22">
        <v>0</v>
      </c>
      <c r="G29" s="22">
        <v>0</v>
      </c>
      <c r="H29" s="22">
        <v>0</v>
      </c>
      <c r="I29" s="22">
        <v>0</v>
      </c>
      <c r="J29" s="22">
        <v>0</v>
      </c>
      <c r="K29" s="92">
        <f t="shared" si="2"/>
        <v>0</v>
      </c>
    </row>
    <row r="30" spans="1:11" x14ac:dyDescent="0.2">
      <c r="A30" s="20" t="s">
        <v>108</v>
      </c>
      <c r="B30" s="21" t="s">
        <v>109</v>
      </c>
      <c r="C30" s="22">
        <v>0</v>
      </c>
      <c r="D30" s="22">
        <v>0</v>
      </c>
      <c r="E30" s="22">
        <v>0</v>
      </c>
      <c r="F30" s="22">
        <v>0</v>
      </c>
      <c r="G30" s="22">
        <v>0</v>
      </c>
      <c r="H30" s="22">
        <v>0</v>
      </c>
      <c r="I30" s="22">
        <v>0</v>
      </c>
      <c r="J30" s="22">
        <v>0</v>
      </c>
      <c r="K30" s="92">
        <f t="shared" si="2"/>
        <v>0</v>
      </c>
    </row>
    <row r="31" spans="1:11" x14ac:dyDescent="0.2">
      <c r="A31" s="24" t="s">
        <v>110</v>
      </c>
      <c r="B31" s="25" t="s">
        <v>111</v>
      </c>
      <c r="C31" s="93">
        <f>SUM(C20:C30)</f>
        <v>0</v>
      </c>
      <c r="D31" s="93">
        <f t="shared" ref="D31:J31" si="3">SUM(D20:D30)</f>
        <v>0</v>
      </c>
      <c r="E31" s="93">
        <f t="shared" si="3"/>
        <v>0</v>
      </c>
      <c r="F31" s="93">
        <f t="shared" si="3"/>
        <v>0</v>
      </c>
      <c r="G31" s="93">
        <f t="shared" si="3"/>
        <v>0</v>
      </c>
      <c r="H31" s="93">
        <f t="shared" si="3"/>
        <v>0</v>
      </c>
      <c r="I31" s="93">
        <f t="shared" si="3"/>
        <v>4</v>
      </c>
      <c r="J31" s="93">
        <f t="shared" si="3"/>
        <v>3</v>
      </c>
      <c r="K31" s="104">
        <f>SUM(K20:K30)</f>
        <v>7</v>
      </c>
    </row>
    <row r="32" spans="1:11" x14ac:dyDescent="0.2">
      <c r="A32" s="27" t="s">
        <v>113</v>
      </c>
      <c r="B32" s="701"/>
      <c r="C32" s="701"/>
      <c r="D32" s="701"/>
      <c r="E32" s="701"/>
      <c r="F32" s="701"/>
      <c r="G32" s="701"/>
      <c r="H32" s="701"/>
      <c r="I32" s="701"/>
      <c r="J32" s="701"/>
      <c r="K32" s="702"/>
    </row>
    <row r="33" spans="1:11" x14ac:dyDescent="0.2">
      <c r="A33" s="17" t="s">
        <v>86</v>
      </c>
      <c r="B33" s="18" t="s">
        <v>87</v>
      </c>
      <c r="C33" s="699"/>
      <c r="D33" s="699"/>
      <c r="E33" s="699"/>
      <c r="F33" s="699"/>
      <c r="G33" s="699"/>
      <c r="H33" s="699"/>
      <c r="I33" s="699"/>
      <c r="J33" s="699"/>
      <c r="K33" s="700"/>
    </row>
    <row r="34" spans="1:11" x14ac:dyDescent="0.2">
      <c r="A34" s="20" t="s">
        <v>88</v>
      </c>
      <c r="B34" s="21" t="s">
        <v>89</v>
      </c>
      <c r="C34" s="22">
        <v>0</v>
      </c>
      <c r="D34" s="22">
        <v>0</v>
      </c>
      <c r="E34" s="22">
        <v>0</v>
      </c>
      <c r="F34" s="22">
        <v>0</v>
      </c>
      <c r="G34" s="22">
        <v>0</v>
      </c>
      <c r="H34" s="22">
        <v>0</v>
      </c>
      <c r="I34" s="22">
        <v>0</v>
      </c>
      <c r="J34" s="22">
        <v>0</v>
      </c>
      <c r="K34" s="92">
        <f>SUM(C34:J34)</f>
        <v>0</v>
      </c>
    </row>
    <row r="35" spans="1:11" x14ac:dyDescent="0.2">
      <c r="A35" s="20" t="s">
        <v>90</v>
      </c>
      <c r="B35" s="21" t="s">
        <v>91</v>
      </c>
      <c r="C35" s="22">
        <v>0</v>
      </c>
      <c r="D35" s="22">
        <v>0</v>
      </c>
      <c r="E35" s="22">
        <v>0</v>
      </c>
      <c r="F35" s="22">
        <v>0</v>
      </c>
      <c r="G35" s="22">
        <v>0</v>
      </c>
      <c r="H35" s="22">
        <v>0</v>
      </c>
      <c r="I35" s="22">
        <v>0</v>
      </c>
      <c r="J35" s="22">
        <v>0</v>
      </c>
      <c r="K35" s="92">
        <f t="shared" ref="K35:K44" si="4">SUM(C35:J35)</f>
        <v>0</v>
      </c>
    </row>
    <row r="36" spans="1:11" x14ac:dyDescent="0.2">
      <c r="A36" s="20" t="s">
        <v>92</v>
      </c>
      <c r="B36" s="21" t="s">
        <v>93</v>
      </c>
      <c r="C36" s="22">
        <v>0</v>
      </c>
      <c r="D36" s="22">
        <v>0</v>
      </c>
      <c r="E36" s="22">
        <v>0</v>
      </c>
      <c r="F36" s="22">
        <v>0</v>
      </c>
      <c r="G36" s="22">
        <v>0</v>
      </c>
      <c r="H36" s="22">
        <v>0</v>
      </c>
      <c r="I36" s="22">
        <v>0</v>
      </c>
      <c r="J36" s="22">
        <v>0</v>
      </c>
      <c r="K36" s="92">
        <f t="shared" si="4"/>
        <v>0</v>
      </c>
    </row>
    <row r="37" spans="1:11" x14ac:dyDescent="0.2">
      <c r="A37" s="20" t="s">
        <v>94</v>
      </c>
      <c r="B37" s="21" t="s">
        <v>95</v>
      </c>
      <c r="C37" s="22">
        <v>0</v>
      </c>
      <c r="D37" s="22">
        <v>0</v>
      </c>
      <c r="E37" s="22">
        <v>0</v>
      </c>
      <c r="F37" s="22">
        <v>0</v>
      </c>
      <c r="G37" s="22">
        <v>0</v>
      </c>
      <c r="H37" s="22">
        <v>0</v>
      </c>
      <c r="I37" s="22">
        <v>0</v>
      </c>
      <c r="J37" s="22">
        <v>0</v>
      </c>
      <c r="K37" s="92">
        <f t="shared" si="4"/>
        <v>0</v>
      </c>
    </row>
    <row r="38" spans="1:11" x14ac:dyDescent="0.2">
      <c r="A38" s="20" t="s">
        <v>96</v>
      </c>
      <c r="B38" s="21" t="s">
        <v>97</v>
      </c>
      <c r="C38" s="22">
        <v>0</v>
      </c>
      <c r="D38" s="22">
        <v>0</v>
      </c>
      <c r="E38" s="22">
        <v>0</v>
      </c>
      <c r="F38" s="22">
        <v>0</v>
      </c>
      <c r="G38" s="22">
        <v>0</v>
      </c>
      <c r="H38" s="22">
        <v>0</v>
      </c>
      <c r="I38" s="22">
        <v>0</v>
      </c>
      <c r="J38" s="22">
        <v>0</v>
      </c>
      <c r="K38" s="92">
        <f t="shared" si="4"/>
        <v>0</v>
      </c>
    </row>
    <row r="39" spans="1:11" x14ac:dyDescent="0.2">
      <c r="A39" s="20" t="s">
        <v>98</v>
      </c>
      <c r="B39" s="21" t="s">
        <v>99</v>
      </c>
      <c r="C39" s="22">
        <v>0</v>
      </c>
      <c r="D39" s="22">
        <v>0</v>
      </c>
      <c r="E39" s="22">
        <v>0</v>
      </c>
      <c r="F39" s="22">
        <v>0</v>
      </c>
      <c r="G39" s="22">
        <v>0</v>
      </c>
      <c r="H39" s="22">
        <v>0</v>
      </c>
      <c r="I39" s="22">
        <v>0</v>
      </c>
      <c r="J39" s="22">
        <v>0</v>
      </c>
      <c r="K39" s="92">
        <f t="shared" si="4"/>
        <v>0</v>
      </c>
    </row>
    <row r="40" spans="1:11" x14ac:dyDescent="0.2">
      <c r="A40" s="20" t="s">
        <v>100</v>
      </c>
      <c r="B40" s="21" t="s">
        <v>101</v>
      </c>
      <c r="C40" s="22">
        <v>0</v>
      </c>
      <c r="D40" s="22">
        <v>0</v>
      </c>
      <c r="E40" s="22">
        <v>0</v>
      </c>
      <c r="F40" s="22">
        <v>0</v>
      </c>
      <c r="G40" s="22">
        <v>0</v>
      </c>
      <c r="H40" s="22">
        <v>0</v>
      </c>
      <c r="I40" s="22">
        <v>0</v>
      </c>
      <c r="J40" s="22">
        <v>0</v>
      </c>
      <c r="K40" s="92">
        <f t="shared" si="4"/>
        <v>0</v>
      </c>
    </row>
    <row r="41" spans="1:11" x14ac:dyDescent="0.2">
      <c r="A41" s="20" t="s">
        <v>102</v>
      </c>
      <c r="B41" s="21" t="s">
        <v>103</v>
      </c>
      <c r="C41" s="22">
        <v>0</v>
      </c>
      <c r="D41" s="22">
        <v>0</v>
      </c>
      <c r="E41" s="22">
        <v>0</v>
      </c>
      <c r="F41" s="22">
        <v>0</v>
      </c>
      <c r="G41" s="22">
        <v>0</v>
      </c>
      <c r="H41" s="22">
        <v>0</v>
      </c>
      <c r="I41" s="22">
        <v>0</v>
      </c>
      <c r="J41" s="22">
        <v>0</v>
      </c>
      <c r="K41" s="92">
        <f t="shared" si="4"/>
        <v>0</v>
      </c>
    </row>
    <row r="42" spans="1:11" x14ac:dyDescent="0.2">
      <c r="A42" s="20" t="s">
        <v>104</v>
      </c>
      <c r="B42" s="21" t="s">
        <v>105</v>
      </c>
      <c r="C42" s="22">
        <v>0</v>
      </c>
      <c r="D42" s="22">
        <v>0</v>
      </c>
      <c r="E42" s="22">
        <v>0</v>
      </c>
      <c r="F42" s="22">
        <v>0</v>
      </c>
      <c r="G42" s="22">
        <v>0</v>
      </c>
      <c r="H42" s="22">
        <v>0</v>
      </c>
      <c r="I42" s="22">
        <v>0</v>
      </c>
      <c r="J42" s="22">
        <v>0</v>
      </c>
      <c r="K42" s="92">
        <f t="shared" si="4"/>
        <v>0</v>
      </c>
    </row>
    <row r="43" spans="1:11" ht="25.5" x14ac:dyDescent="0.2">
      <c r="A43" s="20" t="s">
        <v>106</v>
      </c>
      <c r="B43" s="21" t="s">
        <v>107</v>
      </c>
      <c r="C43" s="22">
        <v>0</v>
      </c>
      <c r="D43" s="22">
        <v>0</v>
      </c>
      <c r="E43" s="22">
        <v>0</v>
      </c>
      <c r="F43" s="22">
        <v>0</v>
      </c>
      <c r="G43" s="22">
        <v>0</v>
      </c>
      <c r="H43" s="22">
        <v>0</v>
      </c>
      <c r="I43" s="22">
        <v>0</v>
      </c>
      <c r="J43" s="22">
        <v>0</v>
      </c>
      <c r="K43" s="92">
        <f t="shared" si="4"/>
        <v>0</v>
      </c>
    </row>
    <row r="44" spans="1:11" x14ac:dyDescent="0.2">
      <c r="A44" s="20" t="s">
        <v>108</v>
      </c>
      <c r="B44" s="21" t="s">
        <v>109</v>
      </c>
      <c r="C44" s="22">
        <v>0</v>
      </c>
      <c r="D44" s="22">
        <v>0</v>
      </c>
      <c r="E44" s="22">
        <v>0</v>
      </c>
      <c r="F44" s="22">
        <v>0</v>
      </c>
      <c r="G44" s="22">
        <v>0</v>
      </c>
      <c r="H44" s="22">
        <v>0</v>
      </c>
      <c r="I44" s="22">
        <v>0</v>
      </c>
      <c r="J44" s="22">
        <v>0</v>
      </c>
      <c r="K44" s="92">
        <f t="shared" si="4"/>
        <v>0</v>
      </c>
    </row>
    <row r="45" spans="1:11" x14ac:dyDescent="0.2">
      <c r="A45" s="24" t="s">
        <v>110</v>
      </c>
      <c r="B45" s="25" t="s">
        <v>111</v>
      </c>
      <c r="C45" s="93">
        <f>SUM(C34:C44)</f>
        <v>0</v>
      </c>
      <c r="D45" s="93">
        <f t="shared" ref="D45:J45" si="5">SUM(D34:D44)</f>
        <v>0</v>
      </c>
      <c r="E45" s="93">
        <f t="shared" si="5"/>
        <v>0</v>
      </c>
      <c r="F45" s="93">
        <f t="shared" si="5"/>
        <v>0</v>
      </c>
      <c r="G45" s="93">
        <f t="shared" si="5"/>
        <v>0</v>
      </c>
      <c r="H45" s="93">
        <f t="shared" si="5"/>
        <v>0</v>
      </c>
      <c r="I45" s="93">
        <f t="shared" si="5"/>
        <v>0</v>
      </c>
      <c r="J45" s="93">
        <f t="shared" si="5"/>
        <v>0</v>
      </c>
      <c r="K45" s="104">
        <f>SUM(K34:K44)</f>
        <v>0</v>
      </c>
    </row>
    <row r="46" spans="1:11" x14ac:dyDescent="0.2">
      <c r="A46" s="27" t="s">
        <v>114</v>
      </c>
      <c r="B46" s="701"/>
      <c r="C46" s="701"/>
      <c r="D46" s="701"/>
      <c r="E46" s="701"/>
      <c r="F46" s="701"/>
      <c r="G46" s="701"/>
      <c r="H46" s="701"/>
      <c r="I46" s="701"/>
      <c r="J46" s="701"/>
      <c r="K46" s="702"/>
    </row>
    <row r="47" spans="1:11" x14ac:dyDescent="0.2">
      <c r="A47" s="17" t="s">
        <v>86</v>
      </c>
      <c r="B47" s="18" t="s">
        <v>87</v>
      </c>
      <c r="C47" s="699"/>
      <c r="D47" s="699"/>
      <c r="E47" s="699"/>
      <c r="F47" s="699"/>
      <c r="G47" s="699"/>
      <c r="H47" s="699"/>
      <c r="I47" s="699"/>
      <c r="J47" s="699"/>
      <c r="K47" s="700"/>
    </row>
    <row r="48" spans="1:11" x14ac:dyDescent="0.2">
      <c r="A48" s="20" t="s">
        <v>88</v>
      </c>
      <c r="B48" s="21" t="s">
        <v>89</v>
      </c>
      <c r="C48" s="22">
        <v>0</v>
      </c>
      <c r="D48" s="22">
        <v>0</v>
      </c>
      <c r="E48" s="22">
        <v>0</v>
      </c>
      <c r="F48" s="22">
        <v>0</v>
      </c>
      <c r="G48" s="22">
        <v>0</v>
      </c>
      <c r="H48" s="22">
        <v>0</v>
      </c>
      <c r="I48" s="22">
        <v>0</v>
      </c>
      <c r="J48" s="22">
        <v>0</v>
      </c>
      <c r="K48" s="92">
        <f>SUM(C48:J48)</f>
        <v>0</v>
      </c>
    </row>
    <row r="49" spans="1:11" x14ac:dyDescent="0.2">
      <c r="A49" s="20" t="s">
        <v>90</v>
      </c>
      <c r="B49" s="21" t="s">
        <v>91</v>
      </c>
      <c r="C49" s="22">
        <v>0</v>
      </c>
      <c r="D49" s="22">
        <v>0</v>
      </c>
      <c r="E49" s="22">
        <v>0</v>
      </c>
      <c r="F49" s="22">
        <v>0</v>
      </c>
      <c r="G49" s="22">
        <v>0</v>
      </c>
      <c r="H49" s="22">
        <v>0</v>
      </c>
      <c r="I49" s="22">
        <v>0</v>
      </c>
      <c r="J49" s="22">
        <v>0</v>
      </c>
      <c r="K49" s="92">
        <f t="shared" ref="K49:K58" si="6">SUM(C49:J49)</f>
        <v>0</v>
      </c>
    </row>
    <row r="50" spans="1:11" x14ac:dyDescent="0.2">
      <c r="A50" s="20" t="s">
        <v>92</v>
      </c>
      <c r="B50" s="21" t="s">
        <v>93</v>
      </c>
      <c r="C50" s="22">
        <v>0</v>
      </c>
      <c r="D50" s="22">
        <v>0</v>
      </c>
      <c r="E50" s="22">
        <v>0</v>
      </c>
      <c r="F50" s="22">
        <v>0</v>
      </c>
      <c r="G50" s="22">
        <v>0</v>
      </c>
      <c r="H50" s="22">
        <v>0</v>
      </c>
      <c r="I50" s="22">
        <v>0</v>
      </c>
      <c r="J50" s="22">
        <v>0</v>
      </c>
      <c r="K50" s="92">
        <f t="shared" si="6"/>
        <v>0</v>
      </c>
    </row>
    <row r="51" spans="1:11" x14ac:dyDescent="0.2">
      <c r="A51" s="20" t="s">
        <v>94</v>
      </c>
      <c r="B51" s="21" t="s">
        <v>95</v>
      </c>
      <c r="C51" s="22">
        <v>0</v>
      </c>
      <c r="D51" s="22">
        <v>0</v>
      </c>
      <c r="E51" s="22">
        <v>0</v>
      </c>
      <c r="F51" s="22">
        <v>0</v>
      </c>
      <c r="G51" s="22">
        <v>0</v>
      </c>
      <c r="H51" s="22">
        <v>0</v>
      </c>
      <c r="I51" s="22">
        <v>0</v>
      </c>
      <c r="J51" s="22">
        <v>0</v>
      </c>
      <c r="K51" s="92">
        <f t="shared" si="6"/>
        <v>0</v>
      </c>
    </row>
    <row r="52" spans="1:11" x14ac:dyDescent="0.2">
      <c r="A52" s="20" t="s">
        <v>96</v>
      </c>
      <c r="B52" s="21" t="s">
        <v>97</v>
      </c>
      <c r="C52" s="22">
        <v>0</v>
      </c>
      <c r="D52" s="22">
        <v>0</v>
      </c>
      <c r="E52" s="22">
        <v>0</v>
      </c>
      <c r="F52" s="22">
        <v>0</v>
      </c>
      <c r="G52" s="22">
        <v>0</v>
      </c>
      <c r="H52" s="22">
        <v>0</v>
      </c>
      <c r="I52" s="22">
        <v>7</v>
      </c>
      <c r="J52" s="22">
        <v>3</v>
      </c>
      <c r="K52" s="92">
        <f t="shared" si="6"/>
        <v>10</v>
      </c>
    </row>
    <row r="53" spans="1:11" x14ac:dyDescent="0.2">
      <c r="A53" s="20" t="s">
        <v>98</v>
      </c>
      <c r="B53" s="21" t="s">
        <v>99</v>
      </c>
      <c r="C53" s="22">
        <v>0</v>
      </c>
      <c r="D53" s="22">
        <v>0</v>
      </c>
      <c r="E53" s="22">
        <v>0</v>
      </c>
      <c r="F53" s="22">
        <v>0</v>
      </c>
      <c r="G53" s="22">
        <v>0</v>
      </c>
      <c r="H53" s="22">
        <v>0</v>
      </c>
      <c r="I53" s="22">
        <v>0</v>
      </c>
      <c r="J53" s="22">
        <v>0</v>
      </c>
      <c r="K53" s="92">
        <f t="shared" si="6"/>
        <v>0</v>
      </c>
    </row>
    <row r="54" spans="1:11" x14ac:dyDescent="0.2">
      <c r="A54" s="20" t="s">
        <v>100</v>
      </c>
      <c r="B54" s="21" t="s">
        <v>101</v>
      </c>
      <c r="C54" s="22">
        <v>0</v>
      </c>
      <c r="D54" s="22">
        <v>0</v>
      </c>
      <c r="E54" s="22">
        <v>0</v>
      </c>
      <c r="F54" s="22">
        <v>0</v>
      </c>
      <c r="G54" s="22">
        <v>0</v>
      </c>
      <c r="H54" s="22">
        <v>0</v>
      </c>
      <c r="I54" s="22">
        <v>0</v>
      </c>
      <c r="J54" s="22">
        <v>0</v>
      </c>
      <c r="K54" s="92">
        <f t="shared" si="6"/>
        <v>0</v>
      </c>
    </row>
    <row r="55" spans="1:11" x14ac:dyDescent="0.2">
      <c r="A55" s="20" t="s">
        <v>102</v>
      </c>
      <c r="B55" s="21" t="s">
        <v>103</v>
      </c>
      <c r="C55" s="22">
        <v>0</v>
      </c>
      <c r="D55" s="22">
        <v>0</v>
      </c>
      <c r="E55" s="22">
        <v>0</v>
      </c>
      <c r="F55" s="22">
        <v>0</v>
      </c>
      <c r="G55" s="22">
        <v>0</v>
      </c>
      <c r="H55" s="22">
        <v>0</v>
      </c>
      <c r="I55" s="22">
        <v>0</v>
      </c>
      <c r="J55" s="22">
        <v>0</v>
      </c>
      <c r="K55" s="92">
        <f t="shared" si="6"/>
        <v>0</v>
      </c>
    </row>
    <row r="56" spans="1:11" x14ac:dyDescent="0.2">
      <c r="A56" s="20" t="s">
        <v>104</v>
      </c>
      <c r="B56" s="21" t="s">
        <v>105</v>
      </c>
      <c r="C56" s="22">
        <v>0</v>
      </c>
      <c r="D56" s="22">
        <v>0</v>
      </c>
      <c r="E56" s="22">
        <v>0</v>
      </c>
      <c r="F56" s="22">
        <v>0</v>
      </c>
      <c r="G56" s="22">
        <v>0</v>
      </c>
      <c r="H56" s="22">
        <v>0</v>
      </c>
      <c r="I56" s="22">
        <v>0</v>
      </c>
      <c r="J56" s="22">
        <v>0</v>
      </c>
      <c r="K56" s="92">
        <f t="shared" si="6"/>
        <v>0</v>
      </c>
    </row>
    <row r="57" spans="1:11" ht="25.5" x14ac:dyDescent="0.2">
      <c r="A57" s="20" t="s">
        <v>106</v>
      </c>
      <c r="B57" s="21" t="s">
        <v>107</v>
      </c>
      <c r="C57" s="22">
        <v>0</v>
      </c>
      <c r="D57" s="22">
        <v>0</v>
      </c>
      <c r="E57" s="22">
        <v>0</v>
      </c>
      <c r="F57" s="22">
        <v>0</v>
      </c>
      <c r="G57" s="22">
        <v>0</v>
      </c>
      <c r="H57" s="22">
        <v>0</v>
      </c>
      <c r="I57" s="22">
        <v>0</v>
      </c>
      <c r="J57" s="22">
        <v>0</v>
      </c>
      <c r="K57" s="92">
        <f t="shared" si="6"/>
        <v>0</v>
      </c>
    </row>
    <row r="58" spans="1:11" x14ac:dyDescent="0.2">
      <c r="A58" s="20" t="s">
        <v>108</v>
      </c>
      <c r="B58" s="21" t="s">
        <v>109</v>
      </c>
      <c r="C58" s="22">
        <v>0</v>
      </c>
      <c r="D58" s="22">
        <v>0</v>
      </c>
      <c r="E58" s="22">
        <v>0</v>
      </c>
      <c r="F58" s="22">
        <v>0</v>
      </c>
      <c r="G58" s="22">
        <v>0</v>
      </c>
      <c r="H58" s="22">
        <v>0</v>
      </c>
      <c r="I58" s="22">
        <v>0</v>
      </c>
      <c r="J58" s="22">
        <v>0</v>
      </c>
      <c r="K58" s="92">
        <f t="shared" si="6"/>
        <v>0</v>
      </c>
    </row>
    <row r="59" spans="1:11" x14ac:dyDescent="0.2">
      <c r="A59" s="24" t="s">
        <v>110</v>
      </c>
      <c r="B59" s="25" t="s">
        <v>111</v>
      </c>
      <c r="C59" s="93">
        <f>SUM(C48:C58)</f>
        <v>0</v>
      </c>
      <c r="D59" s="93">
        <f t="shared" ref="D59:J59" si="7">SUM(D48:D58)</f>
        <v>0</v>
      </c>
      <c r="E59" s="93">
        <f t="shared" si="7"/>
        <v>0</v>
      </c>
      <c r="F59" s="93">
        <f t="shared" si="7"/>
        <v>0</v>
      </c>
      <c r="G59" s="93">
        <f t="shared" si="7"/>
        <v>0</v>
      </c>
      <c r="H59" s="93">
        <f t="shared" si="7"/>
        <v>0</v>
      </c>
      <c r="I59" s="93">
        <f t="shared" si="7"/>
        <v>7</v>
      </c>
      <c r="J59" s="93">
        <f t="shared" si="7"/>
        <v>3</v>
      </c>
      <c r="K59" s="104">
        <f>SUM(K48:K58)</f>
        <v>10</v>
      </c>
    </row>
    <row r="60" spans="1:11" x14ac:dyDescent="0.2">
      <c r="A60" s="27" t="s">
        <v>115</v>
      </c>
      <c r="B60" s="701"/>
      <c r="C60" s="701"/>
      <c r="D60" s="701"/>
      <c r="E60" s="701"/>
      <c r="F60" s="701"/>
      <c r="G60" s="701"/>
      <c r="H60" s="701"/>
      <c r="I60" s="701"/>
      <c r="J60" s="701"/>
      <c r="K60" s="702"/>
    </row>
    <row r="61" spans="1:11" x14ac:dyDescent="0.2">
      <c r="A61" s="17" t="s">
        <v>86</v>
      </c>
      <c r="B61" s="18" t="s">
        <v>87</v>
      </c>
      <c r="C61" s="699"/>
      <c r="D61" s="699"/>
      <c r="E61" s="699"/>
      <c r="F61" s="699"/>
      <c r="G61" s="699"/>
      <c r="H61" s="699"/>
      <c r="I61" s="699"/>
      <c r="J61" s="699"/>
      <c r="K61" s="700"/>
    </row>
    <row r="62" spans="1:11" x14ac:dyDescent="0.2">
      <c r="A62" s="20" t="s">
        <v>88</v>
      </c>
      <c r="B62" s="21" t="s">
        <v>89</v>
      </c>
      <c r="C62" s="22">
        <v>0</v>
      </c>
      <c r="D62" s="22">
        <v>0</v>
      </c>
      <c r="E62" s="22">
        <v>0</v>
      </c>
      <c r="F62" s="22">
        <v>0</v>
      </c>
      <c r="G62" s="22">
        <v>0</v>
      </c>
      <c r="H62" s="22">
        <v>0</v>
      </c>
      <c r="I62" s="22">
        <v>0</v>
      </c>
      <c r="J62" s="22">
        <v>0</v>
      </c>
      <c r="K62" s="92">
        <f>SUM(C62:J62)</f>
        <v>0</v>
      </c>
    </row>
    <row r="63" spans="1:11" x14ac:dyDescent="0.2">
      <c r="A63" s="20" t="s">
        <v>90</v>
      </c>
      <c r="B63" s="21" t="s">
        <v>91</v>
      </c>
      <c r="C63" s="22">
        <v>0</v>
      </c>
      <c r="D63" s="22">
        <v>0</v>
      </c>
      <c r="E63" s="22">
        <v>0</v>
      </c>
      <c r="F63" s="22">
        <v>0</v>
      </c>
      <c r="G63" s="22">
        <v>0</v>
      </c>
      <c r="H63" s="22">
        <v>0</v>
      </c>
      <c r="I63" s="22">
        <v>0</v>
      </c>
      <c r="J63" s="22">
        <v>0</v>
      </c>
      <c r="K63" s="92">
        <f t="shared" ref="K63:K72" si="8">SUM(C63:J63)</f>
        <v>0</v>
      </c>
    </row>
    <row r="64" spans="1:11" x14ac:dyDescent="0.2">
      <c r="A64" s="20" t="s">
        <v>92</v>
      </c>
      <c r="B64" s="21" t="s">
        <v>93</v>
      </c>
      <c r="C64" s="22">
        <v>0</v>
      </c>
      <c r="D64" s="22">
        <v>0</v>
      </c>
      <c r="E64" s="22">
        <v>0</v>
      </c>
      <c r="F64" s="22">
        <v>0</v>
      </c>
      <c r="G64" s="22">
        <v>0</v>
      </c>
      <c r="H64" s="22">
        <v>0</v>
      </c>
      <c r="I64" s="22">
        <v>0</v>
      </c>
      <c r="J64" s="22">
        <v>0</v>
      </c>
      <c r="K64" s="92">
        <f t="shared" si="8"/>
        <v>0</v>
      </c>
    </row>
    <row r="65" spans="1:11" x14ac:dyDescent="0.2">
      <c r="A65" s="20" t="s">
        <v>94</v>
      </c>
      <c r="B65" s="21" t="s">
        <v>95</v>
      </c>
      <c r="C65" s="22">
        <v>0</v>
      </c>
      <c r="D65" s="22">
        <v>0</v>
      </c>
      <c r="E65" s="22">
        <v>0</v>
      </c>
      <c r="F65" s="22">
        <v>0</v>
      </c>
      <c r="G65" s="22">
        <v>0</v>
      </c>
      <c r="H65" s="22">
        <v>0</v>
      </c>
      <c r="I65" s="22">
        <v>0</v>
      </c>
      <c r="J65" s="22">
        <v>0</v>
      </c>
      <c r="K65" s="92">
        <f t="shared" si="8"/>
        <v>0</v>
      </c>
    </row>
    <row r="66" spans="1:11" x14ac:dyDescent="0.2">
      <c r="A66" s="20" t="s">
        <v>96</v>
      </c>
      <c r="B66" s="21" t="s">
        <v>97</v>
      </c>
      <c r="C66" s="22">
        <v>0</v>
      </c>
      <c r="D66" s="22">
        <v>0</v>
      </c>
      <c r="E66" s="22">
        <v>0</v>
      </c>
      <c r="F66" s="22">
        <v>0</v>
      </c>
      <c r="G66" s="22">
        <v>0</v>
      </c>
      <c r="H66" s="22">
        <v>0</v>
      </c>
      <c r="I66" s="22">
        <v>0</v>
      </c>
      <c r="J66" s="22">
        <v>0</v>
      </c>
      <c r="K66" s="92">
        <f t="shared" si="8"/>
        <v>0</v>
      </c>
    </row>
    <row r="67" spans="1:11" x14ac:dyDescent="0.2">
      <c r="A67" s="20" t="s">
        <v>98</v>
      </c>
      <c r="B67" s="21" t="s">
        <v>99</v>
      </c>
      <c r="C67" s="22">
        <v>0</v>
      </c>
      <c r="D67" s="22">
        <v>0</v>
      </c>
      <c r="E67" s="22">
        <v>0</v>
      </c>
      <c r="F67" s="22">
        <v>0</v>
      </c>
      <c r="G67" s="22">
        <v>0</v>
      </c>
      <c r="H67" s="22">
        <v>0</v>
      </c>
      <c r="I67" s="22">
        <v>0</v>
      </c>
      <c r="J67" s="22">
        <v>0</v>
      </c>
      <c r="K67" s="92">
        <f t="shared" si="8"/>
        <v>0</v>
      </c>
    </row>
    <row r="68" spans="1:11" x14ac:dyDescent="0.2">
      <c r="A68" s="20" t="s">
        <v>100</v>
      </c>
      <c r="B68" s="21" t="s">
        <v>101</v>
      </c>
      <c r="C68" s="22">
        <v>0</v>
      </c>
      <c r="D68" s="22">
        <v>0</v>
      </c>
      <c r="E68" s="22">
        <v>0</v>
      </c>
      <c r="F68" s="22">
        <v>0</v>
      </c>
      <c r="G68" s="22">
        <v>0</v>
      </c>
      <c r="H68" s="22">
        <v>0</v>
      </c>
      <c r="I68" s="22">
        <v>0</v>
      </c>
      <c r="J68" s="22">
        <v>0</v>
      </c>
      <c r="K68" s="92">
        <f t="shared" si="8"/>
        <v>0</v>
      </c>
    </row>
    <row r="69" spans="1:11" x14ac:dyDescent="0.2">
      <c r="A69" s="20" t="s">
        <v>102</v>
      </c>
      <c r="B69" s="21" t="s">
        <v>103</v>
      </c>
      <c r="C69" s="22">
        <v>0</v>
      </c>
      <c r="D69" s="22">
        <v>0</v>
      </c>
      <c r="E69" s="22">
        <v>0</v>
      </c>
      <c r="F69" s="22">
        <v>0</v>
      </c>
      <c r="G69" s="22">
        <v>0</v>
      </c>
      <c r="H69" s="22">
        <v>0</v>
      </c>
      <c r="I69" s="22">
        <v>0</v>
      </c>
      <c r="J69" s="22">
        <v>0</v>
      </c>
      <c r="K69" s="92">
        <f t="shared" si="8"/>
        <v>0</v>
      </c>
    </row>
    <row r="70" spans="1:11" x14ac:dyDescent="0.2">
      <c r="A70" s="20" t="s">
        <v>104</v>
      </c>
      <c r="B70" s="21" t="s">
        <v>105</v>
      </c>
      <c r="C70" s="22">
        <v>0</v>
      </c>
      <c r="D70" s="22">
        <v>0</v>
      </c>
      <c r="E70" s="22">
        <v>0</v>
      </c>
      <c r="F70" s="22">
        <v>0</v>
      </c>
      <c r="G70" s="22">
        <v>0</v>
      </c>
      <c r="H70" s="22">
        <v>0</v>
      </c>
      <c r="I70" s="22">
        <v>0</v>
      </c>
      <c r="J70" s="22">
        <v>0</v>
      </c>
      <c r="K70" s="92">
        <f t="shared" si="8"/>
        <v>0</v>
      </c>
    </row>
    <row r="71" spans="1:11" ht="25.5" x14ac:dyDescent="0.2">
      <c r="A71" s="20" t="s">
        <v>106</v>
      </c>
      <c r="B71" s="21" t="s">
        <v>107</v>
      </c>
      <c r="C71" s="22">
        <v>0</v>
      </c>
      <c r="D71" s="22">
        <v>0</v>
      </c>
      <c r="E71" s="22">
        <v>714</v>
      </c>
      <c r="F71" s="22">
        <v>0</v>
      </c>
      <c r="G71" s="22">
        <v>0</v>
      </c>
      <c r="H71" s="22">
        <v>0</v>
      </c>
      <c r="I71" s="22">
        <v>0</v>
      </c>
      <c r="J71" s="22">
        <v>0</v>
      </c>
      <c r="K71" s="92">
        <f t="shared" si="8"/>
        <v>714</v>
      </c>
    </row>
    <row r="72" spans="1:11" x14ac:dyDescent="0.2">
      <c r="A72" s="20" t="s">
        <v>108</v>
      </c>
      <c r="B72" s="21" t="s">
        <v>109</v>
      </c>
      <c r="C72" s="22">
        <v>0</v>
      </c>
      <c r="D72" s="22">
        <v>0</v>
      </c>
      <c r="E72" s="22">
        <v>0</v>
      </c>
      <c r="F72" s="22">
        <v>0</v>
      </c>
      <c r="G72" s="22">
        <v>0</v>
      </c>
      <c r="H72" s="22">
        <v>0</v>
      </c>
      <c r="I72" s="22">
        <v>0</v>
      </c>
      <c r="J72" s="22">
        <v>0</v>
      </c>
      <c r="K72" s="92">
        <f t="shared" si="8"/>
        <v>0</v>
      </c>
    </row>
    <row r="73" spans="1:11" x14ac:dyDescent="0.2">
      <c r="A73" s="24" t="s">
        <v>110</v>
      </c>
      <c r="B73" s="25" t="s">
        <v>111</v>
      </c>
      <c r="C73" s="93">
        <f>SUM(C62:C72)</f>
        <v>0</v>
      </c>
      <c r="D73" s="93">
        <f t="shared" ref="D73:J73" si="9">SUM(D62:D72)</f>
        <v>0</v>
      </c>
      <c r="E73" s="93">
        <f t="shared" si="9"/>
        <v>714</v>
      </c>
      <c r="F73" s="93">
        <f t="shared" si="9"/>
        <v>0</v>
      </c>
      <c r="G73" s="93">
        <f t="shared" si="9"/>
        <v>0</v>
      </c>
      <c r="H73" s="93">
        <f t="shared" si="9"/>
        <v>0</v>
      </c>
      <c r="I73" s="93">
        <f t="shared" si="9"/>
        <v>0</v>
      </c>
      <c r="J73" s="93">
        <f t="shared" si="9"/>
        <v>0</v>
      </c>
      <c r="K73" s="104">
        <f>SUM(K62:K72)</f>
        <v>714</v>
      </c>
    </row>
    <row r="74" spans="1:11" x14ac:dyDescent="0.2">
      <c r="A74" s="27" t="s">
        <v>116</v>
      </c>
      <c r="B74" s="701"/>
      <c r="C74" s="701"/>
      <c r="D74" s="701"/>
      <c r="E74" s="701"/>
      <c r="F74" s="701"/>
      <c r="G74" s="701"/>
      <c r="H74" s="701"/>
      <c r="I74" s="701"/>
      <c r="J74" s="701"/>
      <c r="K74" s="702"/>
    </row>
    <row r="75" spans="1:11" x14ac:dyDescent="0.2">
      <c r="A75" s="17" t="s">
        <v>86</v>
      </c>
      <c r="B75" s="18" t="s">
        <v>87</v>
      </c>
      <c r="C75" s="699"/>
      <c r="D75" s="699"/>
      <c r="E75" s="699"/>
      <c r="F75" s="699"/>
      <c r="G75" s="699"/>
      <c r="H75" s="699"/>
      <c r="I75" s="699"/>
      <c r="J75" s="699"/>
      <c r="K75" s="700"/>
    </row>
    <row r="76" spans="1:11" x14ac:dyDescent="0.2">
      <c r="A76" s="20" t="s">
        <v>88</v>
      </c>
      <c r="B76" s="21" t="s">
        <v>89</v>
      </c>
      <c r="C76" s="22">
        <v>0</v>
      </c>
      <c r="D76" s="22">
        <v>0</v>
      </c>
      <c r="E76" s="22">
        <v>0</v>
      </c>
      <c r="F76" s="22">
        <v>0</v>
      </c>
      <c r="G76" s="22">
        <v>0</v>
      </c>
      <c r="H76" s="22">
        <v>0</v>
      </c>
      <c r="I76" s="22">
        <v>0</v>
      </c>
      <c r="J76" s="22">
        <v>0</v>
      </c>
      <c r="K76" s="92">
        <f>SUM(C76:J76)</f>
        <v>0</v>
      </c>
    </row>
    <row r="77" spans="1:11" x14ac:dyDescent="0.2">
      <c r="A77" s="20" t="s">
        <v>90</v>
      </c>
      <c r="B77" s="21" t="s">
        <v>91</v>
      </c>
      <c r="C77" s="22">
        <v>0</v>
      </c>
      <c r="D77" s="22">
        <v>0</v>
      </c>
      <c r="E77" s="22">
        <v>0</v>
      </c>
      <c r="F77" s="22">
        <v>0</v>
      </c>
      <c r="G77" s="22">
        <v>0</v>
      </c>
      <c r="H77" s="22">
        <v>0</v>
      </c>
      <c r="I77" s="22">
        <v>0</v>
      </c>
      <c r="J77" s="22">
        <v>0</v>
      </c>
      <c r="K77" s="92">
        <f t="shared" ref="K77:K86" si="10">SUM(C77:J77)</f>
        <v>0</v>
      </c>
    </row>
    <row r="78" spans="1:11" x14ac:dyDescent="0.2">
      <c r="A78" s="20" t="s">
        <v>92</v>
      </c>
      <c r="B78" s="21" t="s">
        <v>93</v>
      </c>
      <c r="C78" s="22">
        <v>0</v>
      </c>
      <c r="D78" s="22">
        <v>0</v>
      </c>
      <c r="E78" s="22">
        <v>0</v>
      </c>
      <c r="F78" s="22">
        <v>0</v>
      </c>
      <c r="G78" s="22">
        <v>0</v>
      </c>
      <c r="H78" s="22">
        <v>0</v>
      </c>
      <c r="I78" s="22">
        <v>0</v>
      </c>
      <c r="J78" s="22">
        <v>0</v>
      </c>
      <c r="K78" s="92">
        <f t="shared" si="10"/>
        <v>0</v>
      </c>
    </row>
    <row r="79" spans="1:11" x14ac:dyDescent="0.2">
      <c r="A79" s="20" t="s">
        <v>94</v>
      </c>
      <c r="B79" s="21" t="s">
        <v>95</v>
      </c>
      <c r="C79" s="22">
        <v>0</v>
      </c>
      <c r="D79" s="22">
        <v>0</v>
      </c>
      <c r="E79" s="22">
        <v>0</v>
      </c>
      <c r="F79" s="22">
        <v>0</v>
      </c>
      <c r="G79" s="22">
        <v>0</v>
      </c>
      <c r="H79" s="22">
        <v>0</v>
      </c>
      <c r="I79" s="22">
        <v>0</v>
      </c>
      <c r="J79" s="22">
        <v>0</v>
      </c>
      <c r="K79" s="92">
        <f t="shared" si="10"/>
        <v>0</v>
      </c>
    </row>
    <row r="80" spans="1:11" x14ac:dyDescent="0.2">
      <c r="A80" s="20" t="s">
        <v>96</v>
      </c>
      <c r="B80" s="21" t="s">
        <v>97</v>
      </c>
      <c r="C80" s="22">
        <v>0</v>
      </c>
      <c r="D80" s="22">
        <v>0</v>
      </c>
      <c r="E80" s="22">
        <v>0</v>
      </c>
      <c r="F80" s="22">
        <v>0</v>
      </c>
      <c r="G80" s="22">
        <v>0</v>
      </c>
      <c r="H80" s="22">
        <v>0</v>
      </c>
      <c r="I80" s="22">
        <v>0</v>
      </c>
      <c r="J80" s="22">
        <v>0</v>
      </c>
      <c r="K80" s="92">
        <f t="shared" si="10"/>
        <v>0</v>
      </c>
    </row>
    <row r="81" spans="1:11" x14ac:dyDescent="0.2">
      <c r="A81" s="20" t="s">
        <v>98</v>
      </c>
      <c r="B81" s="21" t="s">
        <v>99</v>
      </c>
      <c r="C81" s="22">
        <v>0</v>
      </c>
      <c r="D81" s="22">
        <v>0</v>
      </c>
      <c r="E81" s="22">
        <v>0</v>
      </c>
      <c r="F81" s="22">
        <v>0</v>
      </c>
      <c r="G81" s="22">
        <v>0</v>
      </c>
      <c r="H81" s="22">
        <v>0</v>
      </c>
      <c r="I81" s="22">
        <v>0</v>
      </c>
      <c r="J81" s="22">
        <v>0</v>
      </c>
      <c r="K81" s="92">
        <f t="shared" si="10"/>
        <v>0</v>
      </c>
    </row>
    <row r="82" spans="1:11" x14ac:dyDescent="0.2">
      <c r="A82" s="20" t="s">
        <v>100</v>
      </c>
      <c r="B82" s="21" t="s">
        <v>101</v>
      </c>
      <c r="C82" s="22">
        <v>0</v>
      </c>
      <c r="D82" s="22">
        <v>0</v>
      </c>
      <c r="E82" s="22">
        <v>0</v>
      </c>
      <c r="F82" s="22">
        <v>0</v>
      </c>
      <c r="G82" s="22">
        <v>0</v>
      </c>
      <c r="H82" s="22">
        <v>0</v>
      </c>
      <c r="I82" s="22">
        <v>0</v>
      </c>
      <c r="J82" s="22">
        <v>0</v>
      </c>
      <c r="K82" s="92">
        <f t="shared" si="10"/>
        <v>0</v>
      </c>
    </row>
    <row r="83" spans="1:11" x14ac:dyDescent="0.2">
      <c r="A83" s="20" t="s">
        <v>102</v>
      </c>
      <c r="B83" s="21" t="s">
        <v>103</v>
      </c>
      <c r="C83" s="22">
        <v>0</v>
      </c>
      <c r="D83" s="22">
        <v>0</v>
      </c>
      <c r="E83" s="22">
        <v>0</v>
      </c>
      <c r="F83" s="22">
        <v>0</v>
      </c>
      <c r="G83" s="22">
        <v>0</v>
      </c>
      <c r="H83" s="22">
        <v>0</v>
      </c>
      <c r="I83" s="22">
        <v>0</v>
      </c>
      <c r="J83" s="22">
        <v>0</v>
      </c>
      <c r="K83" s="92">
        <f t="shared" si="10"/>
        <v>0</v>
      </c>
    </row>
    <row r="84" spans="1:11" x14ac:dyDescent="0.2">
      <c r="A84" s="20" t="s">
        <v>104</v>
      </c>
      <c r="B84" s="21" t="s">
        <v>105</v>
      </c>
      <c r="C84" s="22">
        <v>0</v>
      </c>
      <c r="D84" s="22">
        <v>0</v>
      </c>
      <c r="E84" s="22">
        <v>0</v>
      </c>
      <c r="F84" s="22">
        <v>0</v>
      </c>
      <c r="G84" s="22">
        <v>0</v>
      </c>
      <c r="H84" s="22">
        <v>0</v>
      </c>
      <c r="I84" s="22">
        <v>0</v>
      </c>
      <c r="J84" s="22">
        <v>0</v>
      </c>
      <c r="K84" s="92">
        <f t="shared" si="10"/>
        <v>0</v>
      </c>
    </row>
    <row r="85" spans="1:11" ht="25.5" x14ac:dyDescent="0.2">
      <c r="A85" s="20" t="s">
        <v>106</v>
      </c>
      <c r="B85" s="21" t="s">
        <v>107</v>
      </c>
      <c r="C85" s="22">
        <v>0</v>
      </c>
      <c r="D85" s="22">
        <v>0</v>
      </c>
      <c r="E85" s="22">
        <v>261</v>
      </c>
      <c r="F85" s="22">
        <v>0</v>
      </c>
      <c r="G85" s="22">
        <v>0</v>
      </c>
      <c r="H85" s="22">
        <v>0</v>
      </c>
      <c r="I85" s="22">
        <v>0</v>
      </c>
      <c r="J85" s="22">
        <v>1</v>
      </c>
      <c r="K85" s="92">
        <f t="shared" si="10"/>
        <v>262</v>
      </c>
    </row>
    <row r="86" spans="1:11" x14ac:dyDescent="0.2">
      <c r="A86" s="20" t="s">
        <v>108</v>
      </c>
      <c r="B86" s="21" t="s">
        <v>109</v>
      </c>
      <c r="C86" s="22">
        <v>0</v>
      </c>
      <c r="D86" s="22">
        <v>0</v>
      </c>
      <c r="E86" s="22">
        <v>0</v>
      </c>
      <c r="F86" s="22">
        <v>0</v>
      </c>
      <c r="G86" s="22">
        <v>0</v>
      </c>
      <c r="H86" s="22">
        <v>0</v>
      </c>
      <c r="I86" s="22">
        <v>0</v>
      </c>
      <c r="J86" s="22">
        <v>0</v>
      </c>
      <c r="K86" s="92">
        <f t="shared" si="10"/>
        <v>0</v>
      </c>
    </row>
    <row r="87" spans="1:11" x14ac:dyDescent="0.2">
      <c r="A87" s="24" t="s">
        <v>110</v>
      </c>
      <c r="B87" s="25" t="s">
        <v>111</v>
      </c>
      <c r="C87" s="93">
        <f>SUM(C76:C86)</f>
        <v>0</v>
      </c>
      <c r="D87" s="93">
        <f t="shared" ref="D87:J87" si="11">SUM(D76:D86)</f>
        <v>0</v>
      </c>
      <c r="E87" s="93">
        <f t="shared" si="11"/>
        <v>261</v>
      </c>
      <c r="F87" s="93">
        <f t="shared" si="11"/>
        <v>0</v>
      </c>
      <c r="G87" s="93">
        <f t="shared" si="11"/>
        <v>0</v>
      </c>
      <c r="H87" s="93">
        <f t="shared" si="11"/>
        <v>0</v>
      </c>
      <c r="I87" s="93">
        <f t="shared" si="11"/>
        <v>0</v>
      </c>
      <c r="J87" s="93">
        <f t="shared" si="11"/>
        <v>1</v>
      </c>
      <c r="K87" s="104">
        <f>SUM(K76:K86)</f>
        <v>262</v>
      </c>
    </row>
    <row r="88" spans="1:11" x14ac:dyDescent="0.2">
      <c r="A88" s="27" t="s">
        <v>117</v>
      </c>
      <c r="B88" s="701"/>
      <c r="C88" s="701"/>
      <c r="D88" s="701"/>
      <c r="E88" s="701"/>
      <c r="F88" s="701"/>
      <c r="G88" s="701"/>
      <c r="H88" s="701"/>
      <c r="I88" s="701"/>
      <c r="J88" s="701"/>
      <c r="K88" s="702"/>
    </row>
    <row r="89" spans="1:11" x14ac:dyDescent="0.2">
      <c r="A89" s="17" t="s">
        <v>86</v>
      </c>
      <c r="B89" s="18" t="s">
        <v>87</v>
      </c>
      <c r="C89" s="699"/>
      <c r="D89" s="699"/>
      <c r="E89" s="699"/>
      <c r="F89" s="699"/>
      <c r="G89" s="699"/>
      <c r="H89" s="699"/>
      <c r="I89" s="699"/>
      <c r="J89" s="699"/>
      <c r="K89" s="700"/>
    </row>
    <row r="90" spans="1:11" x14ac:dyDescent="0.2">
      <c r="A90" s="20" t="s">
        <v>88</v>
      </c>
      <c r="B90" s="21" t="s">
        <v>89</v>
      </c>
      <c r="C90" s="22">
        <v>0</v>
      </c>
      <c r="D90" s="22">
        <v>0</v>
      </c>
      <c r="E90" s="22">
        <v>0</v>
      </c>
      <c r="F90" s="22">
        <v>0</v>
      </c>
      <c r="G90" s="22">
        <v>0</v>
      </c>
      <c r="H90" s="22">
        <v>0</v>
      </c>
      <c r="I90" s="22">
        <v>0</v>
      </c>
      <c r="J90" s="22">
        <v>0</v>
      </c>
      <c r="K90" s="92">
        <f>SUM(C90:J90)</f>
        <v>0</v>
      </c>
    </row>
    <row r="91" spans="1:11" x14ac:dyDescent="0.2">
      <c r="A91" s="20" t="s">
        <v>90</v>
      </c>
      <c r="B91" s="21" t="s">
        <v>91</v>
      </c>
      <c r="C91" s="22">
        <v>0</v>
      </c>
      <c r="D91" s="22">
        <v>0</v>
      </c>
      <c r="E91" s="22">
        <v>0</v>
      </c>
      <c r="F91" s="22">
        <v>0</v>
      </c>
      <c r="G91" s="22">
        <v>0</v>
      </c>
      <c r="H91" s="22">
        <v>0</v>
      </c>
      <c r="I91" s="22">
        <v>0</v>
      </c>
      <c r="J91" s="22">
        <v>0</v>
      </c>
      <c r="K91" s="92">
        <f t="shared" ref="K91:K100" si="12">SUM(C91:J91)</f>
        <v>0</v>
      </c>
    </row>
    <row r="92" spans="1:11" x14ac:dyDescent="0.2">
      <c r="A92" s="20" t="s">
        <v>92</v>
      </c>
      <c r="B92" s="21" t="s">
        <v>93</v>
      </c>
      <c r="C92" s="22">
        <v>0</v>
      </c>
      <c r="D92" s="22">
        <v>0</v>
      </c>
      <c r="E92" s="22">
        <v>0</v>
      </c>
      <c r="F92" s="22">
        <v>0</v>
      </c>
      <c r="G92" s="22">
        <v>0</v>
      </c>
      <c r="H92" s="22">
        <v>0</v>
      </c>
      <c r="I92" s="22">
        <v>0</v>
      </c>
      <c r="J92" s="22">
        <v>0</v>
      </c>
      <c r="K92" s="92">
        <f t="shared" si="12"/>
        <v>0</v>
      </c>
    </row>
    <row r="93" spans="1:11" x14ac:dyDescent="0.2">
      <c r="A93" s="20" t="s">
        <v>94</v>
      </c>
      <c r="B93" s="21" t="s">
        <v>95</v>
      </c>
      <c r="C93" s="22">
        <v>0</v>
      </c>
      <c r="D93" s="22">
        <v>0</v>
      </c>
      <c r="E93" s="22">
        <v>0</v>
      </c>
      <c r="F93" s="22">
        <v>0</v>
      </c>
      <c r="G93" s="22">
        <v>0</v>
      </c>
      <c r="H93" s="22">
        <v>0</v>
      </c>
      <c r="I93" s="22">
        <v>0</v>
      </c>
      <c r="J93" s="22">
        <v>0</v>
      </c>
      <c r="K93" s="92">
        <f t="shared" si="12"/>
        <v>0</v>
      </c>
    </row>
    <row r="94" spans="1:11" x14ac:dyDescent="0.2">
      <c r="A94" s="20" t="s">
        <v>96</v>
      </c>
      <c r="B94" s="21" t="s">
        <v>97</v>
      </c>
      <c r="C94" s="22">
        <v>0</v>
      </c>
      <c r="D94" s="22">
        <v>0</v>
      </c>
      <c r="E94" s="22">
        <v>0</v>
      </c>
      <c r="F94" s="22">
        <v>0</v>
      </c>
      <c r="G94" s="22">
        <v>0</v>
      </c>
      <c r="H94" s="22">
        <v>0</v>
      </c>
      <c r="I94" s="22">
        <v>0</v>
      </c>
      <c r="J94" s="22">
        <v>0</v>
      </c>
      <c r="K94" s="92">
        <f t="shared" si="12"/>
        <v>0</v>
      </c>
    </row>
    <row r="95" spans="1:11" x14ac:dyDescent="0.2">
      <c r="A95" s="20" t="s">
        <v>98</v>
      </c>
      <c r="B95" s="21" t="s">
        <v>99</v>
      </c>
      <c r="C95" s="22">
        <v>0</v>
      </c>
      <c r="D95" s="22">
        <v>0</v>
      </c>
      <c r="E95" s="22">
        <v>0</v>
      </c>
      <c r="F95" s="22">
        <v>0</v>
      </c>
      <c r="G95" s="22">
        <v>0</v>
      </c>
      <c r="H95" s="22">
        <v>0</v>
      </c>
      <c r="I95" s="22">
        <v>0</v>
      </c>
      <c r="J95" s="22">
        <v>0</v>
      </c>
      <c r="K95" s="92">
        <f t="shared" si="12"/>
        <v>0</v>
      </c>
    </row>
    <row r="96" spans="1:11" x14ac:dyDescent="0.2">
      <c r="A96" s="20" t="s">
        <v>100</v>
      </c>
      <c r="B96" s="21" t="s">
        <v>101</v>
      </c>
      <c r="C96" s="22">
        <v>0</v>
      </c>
      <c r="D96" s="22">
        <v>0</v>
      </c>
      <c r="E96" s="22">
        <v>0</v>
      </c>
      <c r="F96" s="22">
        <v>0</v>
      </c>
      <c r="G96" s="22">
        <v>0</v>
      </c>
      <c r="H96" s="22">
        <v>0</v>
      </c>
      <c r="I96" s="22">
        <v>0</v>
      </c>
      <c r="J96" s="22">
        <v>0</v>
      </c>
      <c r="K96" s="92">
        <f t="shared" si="12"/>
        <v>0</v>
      </c>
    </row>
    <row r="97" spans="1:11" x14ac:dyDescent="0.2">
      <c r="A97" s="20" t="s">
        <v>102</v>
      </c>
      <c r="B97" s="21" t="s">
        <v>103</v>
      </c>
      <c r="C97" s="22">
        <v>0</v>
      </c>
      <c r="D97" s="22">
        <v>0</v>
      </c>
      <c r="E97" s="22">
        <v>0</v>
      </c>
      <c r="F97" s="22">
        <v>0</v>
      </c>
      <c r="G97" s="22">
        <v>0</v>
      </c>
      <c r="H97" s="22">
        <v>0</v>
      </c>
      <c r="I97" s="22">
        <v>0</v>
      </c>
      <c r="J97" s="22">
        <v>0</v>
      </c>
      <c r="K97" s="92">
        <f t="shared" si="12"/>
        <v>0</v>
      </c>
    </row>
    <row r="98" spans="1:11" x14ac:dyDescent="0.2">
      <c r="A98" s="20" t="s">
        <v>104</v>
      </c>
      <c r="B98" s="21" t="s">
        <v>105</v>
      </c>
      <c r="C98" s="22">
        <v>0</v>
      </c>
      <c r="D98" s="22">
        <v>0</v>
      </c>
      <c r="E98" s="22">
        <v>0</v>
      </c>
      <c r="F98" s="22">
        <v>0</v>
      </c>
      <c r="G98" s="22">
        <v>0</v>
      </c>
      <c r="H98" s="22">
        <v>0</v>
      </c>
      <c r="I98" s="22">
        <v>0</v>
      </c>
      <c r="J98" s="22">
        <v>0</v>
      </c>
      <c r="K98" s="92">
        <f t="shared" si="12"/>
        <v>0</v>
      </c>
    </row>
    <row r="99" spans="1:11" ht="25.5" x14ac:dyDescent="0.2">
      <c r="A99" s="20" t="s">
        <v>106</v>
      </c>
      <c r="B99" s="21" t="s">
        <v>107</v>
      </c>
      <c r="C99" s="22">
        <v>0</v>
      </c>
      <c r="D99" s="22">
        <v>0</v>
      </c>
      <c r="E99" s="22">
        <v>406</v>
      </c>
      <c r="F99" s="22">
        <v>0</v>
      </c>
      <c r="G99" s="22">
        <v>0</v>
      </c>
      <c r="H99" s="22">
        <v>0</v>
      </c>
      <c r="I99" s="22">
        <v>0</v>
      </c>
      <c r="J99" s="22">
        <v>0</v>
      </c>
      <c r="K99" s="92">
        <f t="shared" si="12"/>
        <v>406</v>
      </c>
    </row>
    <row r="100" spans="1:11" x14ac:dyDescent="0.2">
      <c r="A100" s="20" t="s">
        <v>108</v>
      </c>
      <c r="B100" s="21" t="s">
        <v>109</v>
      </c>
      <c r="C100" s="22">
        <v>0</v>
      </c>
      <c r="D100" s="22">
        <v>0</v>
      </c>
      <c r="E100" s="22">
        <v>0</v>
      </c>
      <c r="F100" s="22">
        <v>0</v>
      </c>
      <c r="G100" s="22">
        <v>0</v>
      </c>
      <c r="H100" s="22">
        <v>0</v>
      </c>
      <c r="I100" s="22">
        <v>0</v>
      </c>
      <c r="J100" s="22">
        <v>0</v>
      </c>
      <c r="K100" s="92">
        <f t="shared" si="12"/>
        <v>0</v>
      </c>
    </row>
    <row r="101" spans="1:11" x14ac:dyDescent="0.2">
      <c r="A101" s="24" t="s">
        <v>110</v>
      </c>
      <c r="B101" s="25" t="s">
        <v>111</v>
      </c>
      <c r="C101" s="93">
        <f>SUM(C90:C100)</f>
        <v>0</v>
      </c>
      <c r="D101" s="93">
        <f t="shared" ref="D101:J101" si="13">SUM(D90:D100)</f>
        <v>0</v>
      </c>
      <c r="E101" s="93">
        <f t="shared" si="13"/>
        <v>406</v>
      </c>
      <c r="F101" s="93">
        <f t="shared" si="13"/>
        <v>0</v>
      </c>
      <c r="G101" s="93">
        <f t="shared" si="13"/>
        <v>0</v>
      </c>
      <c r="H101" s="93">
        <f t="shared" si="13"/>
        <v>0</v>
      </c>
      <c r="I101" s="93">
        <f t="shared" si="13"/>
        <v>0</v>
      </c>
      <c r="J101" s="93">
        <f t="shared" si="13"/>
        <v>0</v>
      </c>
      <c r="K101" s="104">
        <f>SUM(K90:K100)</f>
        <v>406</v>
      </c>
    </row>
    <row r="102" spans="1:11" x14ac:dyDescent="0.2">
      <c r="A102" s="27" t="s">
        <v>118</v>
      </c>
      <c r="B102" s="701"/>
      <c r="C102" s="701"/>
      <c r="D102" s="701"/>
      <c r="E102" s="701"/>
      <c r="F102" s="701"/>
      <c r="G102" s="701"/>
      <c r="H102" s="701"/>
      <c r="I102" s="701"/>
      <c r="J102" s="701"/>
      <c r="K102" s="702"/>
    </row>
    <row r="103" spans="1:11" x14ac:dyDescent="0.2">
      <c r="A103" s="17" t="s">
        <v>86</v>
      </c>
      <c r="B103" s="18" t="s">
        <v>87</v>
      </c>
      <c r="C103" s="699"/>
      <c r="D103" s="699"/>
      <c r="E103" s="699"/>
      <c r="F103" s="699"/>
      <c r="G103" s="699"/>
      <c r="H103" s="699"/>
      <c r="I103" s="699"/>
      <c r="J103" s="699"/>
      <c r="K103" s="700"/>
    </row>
    <row r="104" spans="1:11" x14ac:dyDescent="0.2">
      <c r="A104" s="20" t="s">
        <v>88</v>
      </c>
      <c r="B104" s="21" t="s">
        <v>89</v>
      </c>
      <c r="C104" s="22">
        <v>0</v>
      </c>
      <c r="D104" s="22">
        <v>0</v>
      </c>
      <c r="E104" s="22">
        <v>0</v>
      </c>
      <c r="F104" s="22">
        <v>0</v>
      </c>
      <c r="G104" s="22">
        <v>0</v>
      </c>
      <c r="H104" s="22">
        <v>0</v>
      </c>
      <c r="I104" s="22">
        <v>0</v>
      </c>
      <c r="J104" s="22">
        <v>0</v>
      </c>
      <c r="K104" s="92">
        <f>SUM(C104:J104)</f>
        <v>0</v>
      </c>
    </row>
    <row r="105" spans="1:11" x14ac:dyDescent="0.2">
      <c r="A105" s="20" t="s">
        <v>90</v>
      </c>
      <c r="B105" s="21" t="s">
        <v>91</v>
      </c>
      <c r="C105" s="22">
        <v>0</v>
      </c>
      <c r="D105" s="22">
        <v>0</v>
      </c>
      <c r="E105" s="22">
        <v>0</v>
      </c>
      <c r="F105" s="22">
        <v>0</v>
      </c>
      <c r="G105" s="22">
        <v>0</v>
      </c>
      <c r="H105" s="22">
        <v>0</v>
      </c>
      <c r="I105" s="22">
        <v>0</v>
      </c>
      <c r="J105" s="22">
        <v>0</v>
      </c>
      <c r="K105" s="92">
        <f t="shared" ref="K105:K114" si="14">SUM(C105:J105)</f>
        <v>0</v>
      </c>
    </row>
    <row r="106" spans="1:11" x14ac:dyDescent="0.2">
      <c r="A106" s="20" t="s">
        <v>92</v>
      </c>
      <c r="B106" s="21" t="s">
        <v>93</v>
      </c>
      <c r="C106" s="22">
        <v>0</v>
      </c>
      <c r="D106" s="22">
        <v>0</v>
      </c>
      <c r="E106" s="22">
        <v>0</v>
      </c>
      <c r="F106" s="22">
        <v>0</v>
      </c>
      <c r="G106" s="22">
        <v>0</v>
      </c>
      <c r="H106" s="22">
        <v>0</v>
      </c>
      <c r="I106" s="22">
        <v>0</v>
      </c>
      <c r="J106" s="22">
        <v>0</v>
      </c>
      <c r="K106" s="92">
        <f t="shared" si="14"/>
        <v>0</v>
      </c>
    </row>
    <row r="107" spans="1:11" x14ac:dyDescent="0.2">
      <c r="A107" s="20" t="s">
        <v>94</v>
      </c>
      <c r="B107" s="21" t="s">
        <v>95</v>
      </c>
      <c r="C107" s="22">
        <v>0</v>
      </c>
      <c r="D107" s="22">
        <v>0</v>
      </c>
      <c r="E107" s="22">
        <v>0</v>
      </c>
      <c r="F107" s="22">
        <v>0</v>
      </c>
      <c r="G107" s="22">
        <v>0</v>
      </c>
      <c r="H107" s="22">
        <v>0</v>
      </c>
      <c r="I107" s="22">
        <v>0</v>
      </c>
      <c r="J107" s="22">
        <v>0</v>
      </c>
      <c r="K107" s="92">
        <f t="shared" si="14"/>
        <v>0</v>
      </c>
    </row>
    <row r="108" spans="1:11" x14ac:dyDescent="0.2">
      <c r="A108" s="20" t="s">
        <v>96</v>
      </c>
      <c r="B108" s="21" t="s">
        <v>97</v>
      </c>
      <c r="C108" s="22">
        <v>0</v>
      </c>
      <c r="D108" s="22">
        <v>0</v>
      </c>
      <c r="E108" s="22">
        <v>0</v>
      </c>
      <c r="F108" s="22">
        <v>0</v>
      </c>
      <c r="G108" s="22">
        <v>0</v>
      </c>
      <c r="H108" s="22">
        <v>0</v>
      </c>
      <c r="I108" s="22">
        <v>0</v>
      </c>
      <c r="J108" s="22">
        <v>0</v>
      </c>
      <c r="K108" s="92">
        <f t="shared" si="14"/>
        <v>0</v>
      </c>
    </row>
    <row r="109" spans="1:11" x14ac:dyDescent="0.2">
      <c r="A109" s="20" t="s">
        <v>98</v>
      </c>
      <c r="B109" s="21" t="s">
        <v>99</v>
      </c>
      <c r="C109" s="22">
        <v>0</v>
      </c>
      <c r="D109" s="22">
        <v>0</v>
      </c>
      <c r="E109" s="22">
        <v>0</v>
      </c>
      <c r="F109" s="22">
        <v>0</v>
      </c>
      <c r="G109" s="22">
        <v>0</v>
      </c>
      <c r="H109" s="22">
        <v>0</v>
      </c>
      <c r="I109" s="22">
        <v>0</v>
      </c>
      <c r="J109" s="22">
        <v>0</v>
      </c>
      <c r="K109" s="92">
        <f t="shared" si="14"/>
        <v>0</v>
      </c>
    </row>
    <row r="110" spans="1:11" x14ac:dyDescent="0.2">
      <c r="A110" s="20" t="s">
        <v>100</v>
      </c>
      <c r="B110" s="21" t="s">
        <v>101</v>
      </c>
      <c r="C110" s="22">
        <v>0</v>
      </c>
      <c r="D110" s="22">
        <v>0</v>
      </c>
      <c r="E110" s="22">
        <v>0</v>
      </c>
      <c r="F110" s="22">
        <v>0</v>
      </c>
      <c r="G110" s="22">
        <v>0</v>
      </c>
      <c r="H110" s="22">
        <v>0</v>
      </c>
      <c r="I110" s="22">
        <v>0</v>
      </c>
      <c r="J110" s="22">
        <v>0</v>
      </c>
      <c r="K110" s="92">
        <f t="shared" si="14"/>
        <v>0</v>
      </c>
    </row>
    <row r="111" spans="1:11" x14ac:dyDescent="0.2">
      <c r="A111" s="20" t="s">
        <v>102</v>
      </c>
      <c r="B111" s="21" t="s">
        <v>103</v>
      </c>
      <c r="C111" s="22">
        <v>0</v>
      </c>
      <c r="D111" s="22">
        <v>0</v>
      </c>
      <c r="E111" s="22">
        <v>0</v>
      </c>
      <c r="F111" s="22">
        <v>0</v>
      </c>
      <c r="G111" s="22">
        <v>0</v>
      </c>
      <c r="H111" s="22">
        <v>0</v>
      </c>
      <c r="I111" s="22">
        <v>0</v>
      </c>
      <c r="J111" s="22">
        <v>0</v>
      </c>
      <c r="K111" s="92">
        <f t="shared" si="14"/>
        <v>0</v>
      </c>
    </row>
    <row r="112" spans="1:11" x14ac:dyDescent="0.2">
      <c r="A112" s="20" t="s">
        <v>104</v>
      </c>
      <c r="B112" s="21" t="s">
        <v>105</v>
      </c>
      <c r="C112" s="22">
        <v>0</v>
      </c>
      <c r="D112" s="22">
        <v>0</v>
      </c>
      <c r="E112" s="22">
        <v>0</v>
      </c>
      <c r="F112" s="22">
        <v>0</v>
      </c>
      <c r="G112" s="22">
        <v>0</v>
      </c>
      <c r="H112" s="22">
        <v>0</v>
      </c>
      <c r="I112" s="22">
        <v>0</v>
      </c>
      <c r="J112" s="22">
        <v>0</v>
      </c>
      <c r="K112" s="92">
        <f t="shared" si="14"/>
        <v>0</v>
      </c>
    </row>
    <row r="113" spans="1:11" ht="25.5" x14ac:dyDescent="0.2">
      <c r="A113" s="20" t="s">
        <v>106</v>
      </c>
      <c r="B113" s="21" t="s">
        <v>107</v>
      </c>
      <c r="C113" s="22">
        <v>0</v>
      </c>
      <c r="D113" s="22">
        <v>0</v>
      </c>
      <c r="E113" s="22">
        <v>394</v>
      </c>
      <c r="F113" s="22">
        <v>0</v>
      </c>
      <c r="G113" s="22">
        <v>0</v>
      </c>
      <c r="H113" s="22">
        <v>0</v>
      </c>
      <c r="I113" s="22">
        <v>0</v>
      </c>
      <c r="J113" s="22">
        <v>0</v>
      </c>
      <c r="K113" s="92">
        <f t="shared" si="14"/>
        <v>394</v>
      </c>
    </row>
    <row r="114" spans="1:11" x14ac:dyDescent="0.2">
      <c r="A114" s="20" t="s">
        <v>108</v>
      </c>
      <c r="B114" s="21" t="s">
        <v>109</v>
      </c>
      <c r="C114" s="22">
        <v>0</v>
      </c>
      <c r="D114" s="22">
        <v>0</v>
      </c>
      <c r="E114" s="22">
        <v>0</v>
      </c>
      <c r="F114" s="22">
        <v>0</v>
      </c>
      <c r="G114" s="22">
        <v>0</v>
      </c>
      <c r="H114" s="22">
        <v>0</v>
      </c>
      <c r="I114" s="22">
        <v>0</v>
      </c>
      <c r="J114" s="22">
        <v>0</v>
      </c>
      <c r="K114" s="92">
        <f t="shared" si="14"/>
        <v>0</v>
      </c>
    </row>
    <row r="115" spans="1:11" x14ac:dyDescent="0.2">
      <c r="A115" s="24" t="s">
        <v>110</v>
      </c>
      <c r="B115" s="25" t="s">
        <v>111</v>
      </c>
      <c r="C115" s="93">
        <f>SUM(C104:C114)</f>
        <v>0</v>
      </c>
      <c r="D115" s="93">
        <f t="shared" ref="D115:J115" si="15">SUM(D104:D114)</f>
        <v>0</v>
      </c>
      <c r="E115" s="93">
        <f t="shared" si="15"/>
        <v>394</v>
      </c>
      <c r="F115" s="93">
        <f t="shared" si="15"/>
        <v>0</v>
      </c>
      <c r="G115" s="93">
        <f t="shared" si="15"/>
        <v>0</v>
      </c>
      <c r="H115" s="93">
        <f t="shared" si="15"/>
        <v>0</v>
      </c>
      <c r="I115" s="93">
        <f t="shared" si="15"/>
        <v>0</v>
      </c>
      <c r="J115" s="93">
        <f t="shared" si="15"/>
        <v>0</v>
      </c>
      <c r="K115" s="104">
        <f>SUM(K104:K114)</f>
        <v>394</v>
      </c>
    </row>
    <row r="116" spans="1:11" x14ac:dyDescent="0.2">
      <c r="A116" s="27" t="s">
        <v>119</v>
      </c>
      <c r="B116" s="701"/>
      <c r="C116" s="701"/>
      <c r="D116" s="701"/>
      <c r="E116" s="701"/>
      <c r="F116" s="701"/>
      <c r="G116" s="701"/>
      <c r="H116" s="701"/>
      <c r="I116" s="701"/>
      <c r="J116" s="701"/>
      <c r="K116" s="702"/>
    </row>
    <row r="117" spans="1:11" x14ac:dyDescent="0.2">
      <c r="A117" s="17" t="s">
        <v>86</v>
      </c>
      <c r="B117" s="18" t="s">
        <v>87</v>
      </c>
      <c r="C117" s="699"/>
      <c r="D117" s="699"/>
      <c r="E117" s="699"/>
      <c r="F117" s="699"/>
      <c r="G117" s="699"/>
      <c r="H117" s="699"/>
      <c r="I117" s="699"/>
      <c r="J117" s="699"/>
      <c r="K117" s="700"/>
    </row>
    <row r="118" spans="1:11" x14ac:dyDescent="0.2">
      <c r="A118" s="20" t="s">
        <v>88</v>
      </c>
      <c r="B118" s="21" t="s">
        <v>89</v>
      </c>
      <c r="C118" s="22">
        <v>0</v>
      </c>
      <c r="D118" s="22">
        <v>0</v>
      </c>
      <c r="E118" s="22">
        <v>0</v>
      </c>
      <c r="F118" s="22">
        <v>0</v>
      </c>
      <c r="G118" s="22">
        <v>0</v>
      </c>
      <c r="H118" s="22">
        <v>0</v>
      </c>
      <c r="I118" s="22">
        <v>0</v>
      </c>
      <c r="J118" s="22">
        <v>0</v>
      </c>
      <c r="K118" s="92">
        <f>SUM(C118:J118)</f>
        <v>0</v>
      </c>
    </row>
    <row r="119" spans="1:11" x14ac:dyDescent="0.2">
      <c r="A119" s="20" t="s">
        <v>90</v>
      </c>
      <c r="B119" s="21" t="s">
        <v>91</v>
      </c>
      <c r="C119" s="22">
        <v>0</v>
      </c>
      <c r="D119" s="22">
        <v>0</v>
      </c>
      <c r="E119" s="22">
        <v>0</v>
      </c>
      <c r="F119" s="22">
        <v>0</v>
      </c>
      <c r="G119" s="22">
        <v>0</v>
      </c>
      <c r="H119" s="22">
        <v>0</v>
      </c>
      <c r="I119" s="22">
        <v>0</v>
      </c>
      <c r="J119" s="22">
        <v>0</v>
      </c>
      <c r="K119" s="92">
        <f t="shared" ref="K119:K128" si="16">SUM(C119:J119)</f>
        <v>0</v>
      </c>
    </row>
    <row r="120" spans="1:11" x14ac:dyDescent="0.2">
      <c r="A120" s="20" t="s">
        <v>92</v>
      </c>
      <c r="B120" s="21" t="s">
        <v>93</v>
      </c>
      <c r="C120" s="22">
        <v>0</v>
      </c>
      <c r="D120" s="22">
        <v>0</v>
      </c>
      <c r="E120" s="22">
        <v>0</v>
      </c>
      <c r="F120" s="22">
        <v>0</v>
      </c>
      <c r="G120" s="22">
        <v>0</v>
      </c>
      <c r="H120" s="22">
        <v>0</v>
      </c>
      <c r="I120" s="22">
        <v>0</v>
      </c>
      <c r="J120" s="22">
        <v>0</v>
      </c>
      <c r="K120" s="92">
        <f t="shared" si="16"/>
        <v>0</v>
      </c>
    </row>
    <row r="121" spans="1:11" x14ac:dyDescent="0.2">
      <c r="A121" s="20" t="s">
        <v>94</v>
      </c>
      <c r="B121" s="21" t="s">
        <v>95</v>
      </c>
      <c r="C121" s="22">
        <v>0</v>
      </c>
      <c r="D121" s="22">
        <v>0</v>
      </c>
      <c r="E121" s="22">
        <v>0</v>
      </c>
      <c r="F121" s="22">
        <v>0</v>
      </c>
      <c r="G121" s="22">
        <v>0</v>
      </c>
      <c r="H121" s="22">
        <v>0</v>
      </c>
      <c r="I121" s="22">
        <v>0</v>
      </c>
      <c r="J121" s="22">
        <v>0</v>
      </c>
      <c r="K121" s="92">
        <f t="shared" si="16"/>
        <v>0</v>
      </c>
    </row>
    <row r="122" spans="1:11" x14ac:dyDescent="0.2">
      <c r="A122" s="20" t="s">
        <v>96</v>
      </c>
      <c r="B122" s="21" t="s">
        <v>97</v>
      </c>
      <c r="C122" s="22">
        <v>0</v>
      </c>
      <c r="D122" s="22">
        <v>0</v>
      </c>
      <c r="E122" s="22">
        <v>0</v>
      </c>
      <c r="F122" s="22">
        <v>0</v>
      </c>
      <c r="G122" s="22">
        <v>0</v>
      </c>
      <c r="H122" s="22">
        <v>0</v>
      </c>
      <c r="I122" s="22">
        <v>0</v>
      </c>
      <c r="J122" s="22">
        <v>0</v>
      </c>
      <c r="K122" s="92">
        <f t="shared" si="16"/>
        <v>0</v>
      </c>
    </row>
    <row r="123" spans="1:11" x14ac:dyDescent="0.2">
      <c r="A123" s="20" t="s">
        <v>98</v>
      </c>
      <c r="B123" s="21" t="s">
        <v>99</v>
      </c>
      <c r="C123" s="22">
        <v>0</v>
      </c>
      <c r="D123" s="22">
        <v>0</v>
      </c>
      <c r="E123" s="22">
        <v>0</v>
      </c>
      <c r="F123" s="22">
        <v>0</v>
      </c>
      <c r="G123" s="22">
        <v>0</v>
      </c>
      <c r="H123" s="22">
        <v>0</v>
      </c>
      <c r="I123" s="22">
        <v>0</v>
      </c>
      <c r="J123" s="22">
        <v>0</v>
      </c>
      <c r="K123" s="92">
        <f t="shared" si="16"/>
        <v>0</v>
      </c>
    </row>
    <row r="124" spans="1:11" x14ac:dyDescent="0.2">
      <c r="A124" s="20" t="s">
        <v>100</v>
      </c>
      <c r="B124" s="21" t="s">
        <v>101</v>
      </c>
      <c r="C124" s="22">
        <v>0</v>
      </c>
      <c r="D124" s="22">
        <v>0</v>
      </c>
      <c r="E124" s="22">
        <v>0</v>
      </c>
      <c r="F124" s="22">
        <v>0</v>
      </c>
      <c r="G124" s="22">
        <v>0</v>
      </c>
      <c r="H124" s="22">
        <v>0</v>
      </c>
      <c r="I124" s="22">
        <v>0</v>
      </c>
      <c r="J124" s="22">
        <v>0</v>
      </c>
      <c r="K124" s="92">
        <f t="shared" si="16"/>
        <v>0</v>
      </c>
    </row>
    <row r="125" spans="1:11" x14ac:dyDescent="0.2">
      <c r="A125" s="20" t="s">
        <v>102</v>
      </c>
      <c r="B125" s="21" t="s">
        <v>103</v>
      </c>
      <c r="C125" s="22">
        <v>0</v>
      </c>
      <c r="D125" s="22">
        <v>0</v>
      </c>
      <c r="E125" s="22">
        <v>0</v>
      </c>
      <c r="F125" s="22">
        <v>0</v>
      </c>
      <c r="G125" s="22">
        <v>0</v>
      </c>
      <c r="H125" s="22">
        <v>0</v>
      </c>
      <c r="I125" s="22">
        <v>0</v>
      </c>
      <c r="J125" s="22">
        <v>0</v>
      </c>
      <c r="K125" s="92">
        <f t="shared" si="16"/>
        <v>0</v>
      </c>
    </row>
    <row r="126" spans="1:11" x14ac:dyDescent="0.2">
      <c r="A126" s="20" t="s">
        <v>104</v>
      </c>
      <c r="B126" s="21" t="s">
        <v>105</v>
      </c>
      <c r="C126" s="22">
        <v>0</v>
      </c>
      <c r="D126" s="22">
        <v>0</v>
      </c>
      <c r="E126" s="22">
        <v>0</v>
      </c>
      <c r="F126" s="22">
        <v>0</v>
      </c>
      <c r="G126" s="22">
        <v>0</v>
      </c>
      <c r="H126" s="22">
        <v>0</v>
      </c>
      <c r="I126" s="22">
        <v>0</v>
      </c>
      <c r="J126" s="22">
        <v>0</v>
      </c>
      <c r="K126" s="92">
        <f t="shared" si="16"/>
        <v>0</v>
      </c>
    </row>
    <row r="127" spans="1:11" ht="25.5" x14ac:dyDescent="0.2">
      <c r="A127" s="20" t="s">
        <v>106</v>
      </c>
      <c r="B127" s="21" t="s">
        <v>107</v>
      </c>
      <c r="C127" s="22">
        <v>0</v>
      </c>
      <c r="D127" s="22">
        <v>0</v>
      </c>
      <c r="E127" s="22">
        <v>380</v>
      </c>
      <c r="F127" s="22">
        <v>0</v>
      </c>
      <c r="G127" s="22">
        <v>0</v>
      </c>
      <c r="H127" s="22">
        <v>0</v>
      </c>
      <c r="I127" s="22">
        <v>0</v>
      </c>
      <c r="J127" s="22">
        <v>0</v>
      </c>
      <c r="K127" s="92">
        <f t="shared" si="16"/>
        <v>380</v>
      </c>
    </row>
    <row r="128" spans="1:11" x14ac:dyDescent="0.2">
      <c r="A128" s="20" t="s">
        <v>108</v>
      </c>
      <c r="B128" s="21" t="s">
        <v>109</v>
      </c>
      <c r="C128" s="22">
        <v>0</v>
      </c>
      <c r="D128" s="22">
        <v>0</v>
      </c>
      <c r="E128" s="22">
        <v>0</v>
      </c>
      <c r="F128" s="22">
        <v>0</v>
      </c>
      <c r="G128" s="22">
        <v>0</v>
      </c>
      <c r="H128" s="22">
        <v>0</v>
      </c>
      <c r="I128" s="22">
        <v>0</v>
      </c>
      <c r="J128" s="22">
        <v>0</v>
      </c>
      <c r="K128" s="92">
        <f t="shared" si="16"/>
        <v>0</v>
      </c>
    </row>
    <row r="129" spans="1:11" x14ac:dyDescent="0.2">
      <c r="A129" s="24" t="s">
        <v>110</v>
      </c>
      <c r="B129" s="25" t="s">
        <v>111</v>
      </c>
      <c r="C129" s="93">
        <f>SUM(C118:C128)</f>
        <v>0</v>
      </c>
      <c r="D129" s="93">
        <f t="shared" ref="D129:J129" si="17">SUM(D118:D128)</f>
        <v>0</v>
      </c>
      <c r="E129" s="93">
        <f t="shared" si="17"/>
        <v>380</v>
      </c>
      <c r="F129" s="93">
        <f t="shared" si="17"/>
        <v>0</v>
      </c>
      <c r="G129" s="93">
        <f t="shared" si="17"/>
        <v>0</v>
      </c>
      <c r="H129" s="93">
        <f t="shared" si="17"/>
        <v>0</v>
      </c>
      <c r="I129" s="93">
        <f t="shared" si="17"/>
        <v>0</v>
      </c>
      <c r="J129" s="93">
        <f t="shared" si="17"/>
        <v>0</v>
      </c>
      <c r="K129" s="104">
        <f>SUM(K118:K128)</f>
        <v>380</v>
      </c>
    </row>
    <row r="130" spans="1:11" x14ac:dyDescent="0.2">
      <c r="A130" s="27" t="s">
        <v>120</v>
      </c>
      <c r="B130" s="701"/>
      <c r="C130" s="701"/>
      <c r="D130" s="701"/>
      <c r="E130" s="701"/>
      <c r="F130" s="701"/>
      <c r="G130" s="701"/>
      <c r="H130" s="701"/>
      <c r="I130" s="701"/>
      <c r="J130" s="701"/>
      <c r="K130" s="702"/>
    </row>
    <row r="131" spans="1:11" x14ac:dyDescent="0.2">
      <c r="A131" s="17" t="s">
        <v>86</v>
      </c>
      <c r="B131" s="18" t="s">
        <v>87</v>
      </c>
      <c r="C131" s="699"/>
      <c r="D131" s="699"/>
      <c r="E131" s="699"/>
      <c r="F131" s="699"/>
      <c r="G131" s="699"/>
      <c r="H131" s="699"/>
      <c r="I131" s="699"/>
      <c r="J131" s="699"/>
      <c r="K131" s="700"/>
    </row>
    <row r="132" spans="1:11" x14ac:dyDescent="0.2">
      <c r="A132" s="20" t="s">
        <v>88</v>
      </c>
      <c r="B132" s="21" t="s">
        <v>89</v>
      </c>
      <c r="C132" s="22">
        <v>0</v>
      </c>
      <c r="D132" s="22">
        <v>0</v>
      </c>
      <c r="E132" s="22">
        <v>0</v>
      </c>
      <c r="F132" s="22">
        <v>0</v>
      </c>
      <c r="G132" s="22">
        <v>0</v>
      </c>
      <c r="H132" s="22">
        <v>0</v>
      </c>
      <c r="I132" s="22">
        <v>0</v>
      </c>
      <c r="J132" s="22">
        <v>0</v>
      </c>
      <c r="K132" s="92">
        <f>SUM(C132:J132)</f>
        <v>0</v>
      </c>
    </row>
    <row r="133" spans="1:11" x14ac:dyDescent="0.2">
      <c r="A133" s="20" t="s">
        <v>90</v>
      </c>
      <c r="B133" s="21" t="s">
        <v>91</v>
      </c>
      <c r="C133" s="22">
        <v>0</v>
      </c>
      <c r="D133" s="22">
        <v>0</v>
      </c>
      <c r="E133" s="22">
        <v>0</v>
      </c>
      <c r="F133" s="22">
        <v>0</v>
      </c>
      <c r="G133" s="22">
        <v>0</v>
      </c>
      <c r="H133" s="22">
        <v>0</v>
      </c>
      <c r="I133" s="22">
        <v>0</v>
      </c>
      <c r="J133" s="22">
        <v>0</v>
      </c>
      <c r="K133" s="92">
        <f t="shared" ref="K133:K142" si="18">SUM(C133:J133)</f>
        <v>0</v>
      </c>
    </row>
    <row r="134" spans="1:11" x14ac:dyDescent="0.2">
      <c r="A134" s="20" t="s">
        <v>92</v>
      </c>
      <c r="B134" s="21" t="s">
        <v>93</v>
      </c>
      <c r="C134" s="22">
        <v>0</v>
      </c>
      <c r="D134" s="22">
        <v>0</v>
      </c>
      <c r="E134" s="22">
        <v>0</v>
      </c>
      <c r="F134" s="22">
        <v>0</v>
      </c>
      <c r="G134" s="22">
        <v>0</v>
      </c>
      <c r="H134" s="22">
        <v>0</v>
      </c>
      <c r="I134" s="22">
        <v>0</v>
      </c>
      <c r="J134" s="22">
        <v>0</v>
      </c>
      <c r="K134" s="92">
        <f t="shared" si="18"/>
        <v>0</v>
      </c>
    </row>
    <row r="135" spans="1:11" x14ac:dyDescent="0.2">
      <c r="A135" s="20" t="s">
        <v>94</v>
      </c>
      <c r="B135" s="21" t="s">
        <v>95</v>
      </c>
      <c r="C135" s="22">
        <v>0</v>
      </c>
      <c r="D135" s="22">
        <v>0</v>
      </c>
      <c r="E135" s="22">
        <v>0</v>
      </c>
      <c r="F135" s="22">
        <v>0</v>
      </c>
      <c r="G135" s="22">
        <v>0</v>
      </c>
      <c r="H135" s="22">
        <v>0</v>
      </c>
      <c r="I135" s="22">
        <v>0</v>
      </c>
      <c r="J135" s="22">
        <v>0</v>
      </c>
      <c r="K135" s="92">
        <f t="shared" si="18"/>
        <v>0</v>
      </c>
    </row>
    <row r="136" spans="1:11" x14ac:dyDescent="0.2">
      <c r="A136" s="20" t="s">
        <v>96</v>
      </c>
      <c r="B136" s="21" t="s">
        <v>97</v>
      </c>
      <c r="C136" s="22">
        <v>0</v>
      </c>
      <c r="D136" s="22">
        <v>0</v>
      </c>
      <c r="E136" s="22">
        <v>0</v>
      </c>
      <c r="F136" s="22">
        <v>0</v>
      </c>
      <c r="G136" s="22">
        <v>0</v>
      </c>
      <c r="H136" s="22">
        <v>0</v>
      </c>
      <c r="I136" s="22">
        <v>0</v>
      </c>
      <c r="J136" s="22">
        <v>0</v>
      </c>
      <c r="K136" s="92">
        <f t="shared" si="18"/>
        <v>0</v>
      </c>
    </row>
    <row r="137" spans="1:11" x14ac:dyDescent="0.2">
      <c r="A137" s="20" t="s">
        <v>98</v>
      </c>
      <c r="B137" s="21" t="s">
        <v>99</v>
      </c>
      <c r="C137" s="22">
        <v>0</v>
      </c>
      <c r="D137" s="22">
        <v>0</v>
      </c>
      <c r="E137" s="22">
        <v>0</v>
      </c>
      <c r="F137" s="22">
        <v>0</v>
      </c>
      <c r="G137" s="22">
        <v>0</v>
      </c>
      <c r="H137" s="22">
        <v>0</v>
      </c>
      <c r="I137" s="22">
        <v>0</v>
      </c>
      <c r="J137" s="22">
        <v>0</v>
      </c>
      <c r="K137" s="92">
        <f t="shared" si="18"/>
        <v>0</v>
      </c>
    </row>
    <row r="138" spans="1:11" x14ac:dyDescent="0.2">
      <c r="A138" s="20" t="s">
        <v>100</v>
      </c>
      <c r="B138" s="21" t="s">
        <v>101</v>
      </c>
      <c r="C138" s="22">
        <v>0</v>
      </c>
      <c r="D138" s="22">
        <v>0</v>
      </c>
      <c r="E138" s="22">
        <v>0</v>
      </c>
      <c r="F138" s="22">
        <v>0</v>
      </c>
      <c r="G138" s="22">
        <v>0</v>
      </c>
      <c r="H138" s="22">
        <v>0</v>
      </c>
      <c r="I138" s="22">
        <v>0</v>
      </c>
      <c r="J138" s="22">
        <v>0</v>
      </c>
      <c r="K138" s="92">
        <f t="shared" si="18"/>
        <v>0</v>
      </c>
    </row>
    <row r="139" spans="1:11" x14ac:dyDescent="0.2">
      <c r="A139" s="20" t="s">
        <v>102</v>
      </c>
      <c r="B139" s="21" t="s">
        <v>103</v>
      </c>
      <c r="C139" s="22">
        <v>0</v>
      </c>
      <c r="D139" s="22">
        <v>0</v>
      </c>
      <c r="E139" s="22">
        <v>0</v>
      </c>
      <c r="F139" s="22">
        <v>0</v>
      </c>
      <c r="G139" s="22">
        <v>0</v>
      </c>
      <c r="H139" s="22">
        <v>0</v>
      </c>
      <c r="I139" s="22">
        <v>0</v>
      </c>
      <c r="J139" s="22">
        <v>0</v>
      </c>
      <c r="K139" s="92">
        <f t="shared" si="18"/>
        <v>0</v>
      </c>
    </row>
    <row r="140" spans="1:11" x14ac:dyDescent="0.2">
      <c r="A140" s="20" t="s">
        <v>104</v>
      </c>
      <c r="B140" s="21" t="s">
        <v>105</v>
      </c>
      <c r="C140" s="22">
        <v>0</v>
      </c>
      <c r="D140" s="22">
        <v>0</v>
      </c>
      <c r="E140" s="22">
        <v>0</v>
      </c>
      <c r="F140" s="22">
        <v>0</v>
      </c>
      <c r="G140" s="22">
        <v>0</v>
      </c>
      <c r="H140" s="22">
        <v>0</v>
      </c>
      <c r="I140" s="22">
        <v>0</v>
      </c>
      <c r="J140" s="22">
        <v>0</v>
      </c>
      <c r="K140" s="92">
        <f t="shared" si="18"/>
        <v>0</v>
      </c>
    </row>
    <row r="141" spans="1:11" ht="25.5" x14ac:dyDescent="0.2">
      <c r="A141" s="20" t="s">
        <v>106</v>
      </c>
      <c r="B141" s="21" t="s">
        <v>107</v>
      </c>
      <c r="C141" s="22">
        <v>0</v>
      </c>
      <c r="D141" s="22">
        <v>0</v>
      </c>
      <c r="E141" s="22">
        <v>90</v>
      </c>
      <c r="F141" s="22">
        <v>0</v>
      </c>
      <c r="G141" s="22">
        <v>0</v>
      </c>
      <c r="H141" s="22">
        <v>0</v>
      </c>
      <c r="I141" s="22">
        <v>0</v>
      </c>
      <c r="J141" s="22">
        <v>3</v>
      </c>
      <c r="K141" s="92">
        <f t="shared" si="18"/>
        <v>93</v>
      </c>
    </row>
    <row r="142" spans="1:11" x14ac:dyDescent="0.2">
      <c r="A142" s="20" t="s">
        <v>108</v>
      </c>
      <c r="B142" s="21" t="s">
        <v>109</v>
      </c>
      <c r="C142" s="22">
        <v>0</v>
      </c>
      <c r="D142" s="22">
        <v>0</v>
      </c>
      <c r="E142" s="22">
        <v>0</v>
      </c>
      <c r="F142" s="22">
        <v>0</v>
      </c>
      <c r="G142" s="22">
        <v>0</v>
      </c>
      <c r="H142" s="22">
        <v>0</v>
      </c>
      <c r="I142" s="22">
        <v>0</v>
      </c>
      <c r="J142" s="22">
        <v>0</v>
      </c>
      <c r="K142" s="92">
        <f t="shared" si="18"/>
        <v>0</v>
      </c>
    </row>
    <row r="143" spans="1:11" x14ac:dyDescent="0.2">
      <c r="A143" s="24" t="s">
        <v>110</v>
      </c>
      <c r="B143" s="25" t="s">
        <v>111</v>
      </c>
      <c r="C143" s="93">
        <f>SUM(C132:C142)</f>
        <v>0</v>
      </c>
      <c r="D143" s="93">
        <f t="shared" ref="D143:J143" si="19">SUM(D132:D142)</f>
        <v>0</v>
      </c>
      <c r="E143" s="93">
        <f t="shared" si="19"/>
        <v>90</v>
      </c>
      <c r="F143" s="93">
        <f t="shared" si="19"/>
        <v>0</v>
      </c>
      <c r="G143" s="93">
        <f t="shared" si="19"/>
        <v>0</v>
      </c>
      <c r="H143" s="93">
        <f t="shared" si="19"/>
        <v>0</v>
      </c>
      <c r="I143" s="93">
        <f t="shared" si="19"/>
        <v>0</v>
      </c>
      <c r="J143" s="93">
        <f t="shared" si="19"/>
        <v>3</v>
      </c>
      <c r="K143" s="104">
        <f>SUM(K132:K142)</f>
        <v>93</v>
      </c>
    </row>
    <row r="144" spans="1:11" x14ac:dyDescent="0.2">
      <c r="A144" s="27" t="s">
        <v>121</v>
      </c>
      <c r="B144" s="701"/>
      <c r="C144" s="701"/>
      <c r="D144" s="701"/>
      <c r="E144" s="701"/>
      <c r="F144" s="701"/>
      <c r="G144" s="701"/>
      <c r="H144" s="701"/>
      <c r="I144" s="701"/>
      <c r="J144" s="701"/>
      <c r="K144" s="702"/>
    </row>
    <row r="145" spans="1:11" x14ac:dyDescent="0.2">
      <c r="A145" s="17" t="s">
        <v>86</v>
      </c>
      <c r="B145" s="18" t="s">
        <v>87</v>
      </c>
      <c r="C145" s="699"/>
      <c r="D145" s="699"/>
      <c r="E145" s="699"/>
      <c r="F145" s="699"/>
      <c r="G145" s="699"/>
      <c r="H145" s="699"/>
      <c r="I145" s="699"/>
      <c r="J145" s="699"/>
      <c r="K145" s="700"/>
    </row>
    <row r="146" spans="1:11" x14ac:dyDescent="0.2">
      <c r="A146" s="20" t="s">
        <v>88</v>
      </c>
      <c r="B146" s="21" t="s">
        <v>89</v>
      </c>
      <c r="C146" s="22">
        <v>0</v>
      </c>
      <c r="D146" s="22">
        <v>0</v>
      </c>
      <c r="E146" s="22">
        <v>0</v>
      </c>
      <c r="F146" s="22">
        <v>0</v>
      </c>
      <c r="G146" s="22">
        <v>0</v>
      </c>
      <c r="H146" s="22">
        <v>0</v>
      </c>
      <c r="I146" s="22">
        <v>0</v>
      </c>
      <c r="J146" s="22">
        <v>0</v>
      </c>
      <c r="K146" s="92">
        <f>SUM(C146:J146)</f>
        <v>0</v>
      </c>
    </row>
    <row r="147" spans="1:11" x14ac:dyDescent="0.2">
      <c r="A147" s="20" t="s">
        <v>90</v>
      </c>
      <c r="B147" s="21" t="s">
        <v>91</v>
      </c>
      <c r="C147" s="22">
        <v>0</v>
      </c>
      <c r="D147" s="22">
        <v>0</v>
      </c>
      <c r="E147" s="22">
        <v>0</v>
      </c>
      <c r="F147" s="22">
        <v>0</v>
      </c>
      <c r="G147" s="22">
        <v>0</v>
      </c>
      <c r="H147" s="22">
        <v>0</v>
      </c>
      <c r="I147" s="22">
        <v>0</v>
      </c>
      <c r="J147" s="22">
        <v>0</v>
      </c>
      <c r="K147" s="92">
        <f t="shared" ref="K147:K156" si="20">SUM(C147:J147)</f>
        <v>0</v>
      </c>
    </row>
    <row r="148" spans="1:11" x14ac:dyDescent="0.2">
      <c r="A148" s="20" t="s">
        <v>92</v>
      </c>
      <c r="B148" s="21" t="s">
        <v>93</v>
      </c>
      <c r="C148" s="22">
        <v>0</v>
      </c>
      <c r="D148" s="22">
        <v>0</v>
      </c>
      <c r="E148" s="22">
        <v>0</v>
      </c>
      <c r="F148" s="22">
        <v>0</v>
      </c>
      <c r="G148" s="22">
        <v>14</v>
      </c>
      <c r="H148" s="22">
        <v>0</v>
      </c>
      <c r="I148" s="22">
        <v>4</v>
      </c>
      <c r="J148" s="22">
        <v>7</v>
      </c>
      <c r="K148" s="92">
        <f t="shared" si="20"/>
        <v>25</v>
      </c>
    </row>
    <row r="149" spans="1:11" x14ac:dyDescent="0.2">
      <c r="A149" s="20" t="s">
        <v>94</v>
      </c>
      <c r="B149" s="21" t="s">
        <v>95</v>
      </c>
      <c r="C149" s="22">
        <v>0</v>
      </c>
      <c r="D149" s="22">
        <v>0</v>
      </c>
      <c r="E149" s="22">
        <v>0</v>
      </c>
      <c r="F149" s="22">
        <v>0</v>
      </c>
      <c r="G149" s="22">
        <v>0</v>
      </c>
      <c r="H149" s="22">
        <v>0</v>
      </c>
      <c r="I149" s="22">
        <v>0</v>
      </c>
      <c r="J149" s="22">
        <v>0</v>
      </c>
      <c r="K149" s="92">
        <f t="shared" si="20"/>
        <v>0</v>
      </c>
    </row>
    <row r="150" spans="1:11" x14ac:dyDescent="0.2">
      <c r="A150" s="20" t="s">
        <v>96</v>
      </c>
      <c r="B150" s="21" t="s">
        <v>97</v>
      </c>
      <c r="C150" s="22">
        <v>0</v>
      </c>
      <c r="D150" s="22">
        <v>0</v>
      </c>
      <c r="E150" s="22">
        <v>0</v>
      </c>
      <c r="F150" s="22">
        <v>0</v>
      </c>
      <c r="G150" s="22">
        <v>0</v>
      </c>
      <c r="H150" s="22">
        <v>0</v>
      </c>
      <c r="I150" s="22">
        <v>0</v>
      </c>
      <c r="J150" s="22">
        <v>0</v>
      </c>
      <c r="K150" s="92">
        <f t="shared" si="20"/>
        <v>0</v>
      </c>
    </row>
    <row r="151" spans="1:11" x14ac:dyDescent="0.2">
      <c r="A151" s="20" t="s">
        <v>98</v>
      </c>
      <c r="B151" s="21" t="s">
        <v>99</v>
      </c>
      <c r="C151" s="22">
        <v>0</v>
      </c>
      <c r="D151" s="22">
        <v>0</v>
      </c>
      <c r="E151" s="22">
        <v>0</v>
      </c>
      <c r="F151" s="22">
        <v>0</v>
      </c>
      <c r="G151" s="22">
        <v>0</v>
      </c>
      <c r="H151" s="22">
        <v>0</v>
      </c>
      <c r="I151" s="22">
        <v>0</v>
      </c>
      <c r="J151" s="22">
        <v>0</v>
      </c>
      <c r="K151" s="92">
        <f t="shared" si="20"/>
        <v>0</v>
      </c>
    </row>
    <row r="152" spans="1:11" x14ac:dyDescent="0.2">
      <c r="A152" s="20" t="s">
        <v>100</v>
      </c>
      <c r="B152" s="21" t="s">
        <v>101</v>
      </c>
      <c r="C152" s="22">
        <v>0</v>
      </c>
      <c r="D152" s="22">
        <v>0</v>
      </c>
      <c r="E152" s="22">
        <v>0</v>
      </c>
      <c r="F152" s="22">
        <v>0</v>
      </c>
      <c r="G152" s="22">
        <v>0</v>
      </c>
      <c r="H152" s="22">
        <v>0</v>
      </c>
      <c r="I152" s="22">
        <v>0</v>
      </c>
      <c r="J152" s="22">
        <v>0</v>
      </c>
      <c r="K152" s="92">
        <f t="shared" si="20"/>
        <v>0</v>
      </c>
    </row>
    <row r="153" spans="1:11" x14ac:dyDescent="0.2">
      <c r="A153" s="20" t="s">
        <v>102</v>
      </c>
      <c r="B153" s="21" t="s">
        <v>103</v>
      </c>
      <c r="C153" s="22">
        <v>0</v>
      </c>
      <c r="D153" s="22">
        <v>0</v>
      </c>
      <c r="E153" s="22">
        <v>0</v>
      </c>
      <c r="F153" s="22">
        <v>0</v>
      </c>
      <c r="G153" s="22">
        <v>0</v>
      </c>
      <c r="H153" s="22">
        <v>0</v>
      </c>
      <c r="I153" s="22">
        <v>0</v>
      </c>
      <c r="J153" s="22">
        <v>0</v>
      </c>
      <c r="K153" s="92">
        <f t="shared" si="20"/>
        <v>0</v>
      </c>
    </row>
    <row r="154" spans="1:11" x14ac:dyDescent="0.2">
      <c r="A154" s="20" t="s">
        <v>104</v>
      </c>
      <c r="B154" s="21" t="s">
        <v>105</v>
      </c>
      <c r="C154" s="22">
        <v>0</v>
      </c>
      <c r="D154" s="22">
        <v>0</v>
      </c>
      <c r="E154" s="22">
        <v>0</v>
      </c>
      <c r="F154" s="22">
        <v>0</v>
      </c>
      <c r="G154" s="22">
        <v>0</v>
      </c>
      <c r="H154" s="22">
        <v>0</v>
      </c>
      <c r="I154" s="22">
        <v>0</v>
      </c>
      <c r="J154" s="22">
        <v>0</v>
      </c>
      <c r="K154" s="92">
        <f t="shared" si="20"/>
        <v>0</v>
      </c>
    </row>
    <row r="155" spans="1:11" ht="25.5" x14ac:dyDescent="0.2">
      <c r="A155" s="20" t="s">
        <v>106</v>
      </c>
      <c r="B155" s="21" t="s">
        <v>107</v>
      </c>
      <c r="C155" s="22">
        <v>0</v>
      </c>
      <c r="D155" s="22">
        <v>0</v>
      </c>
      <c r="E155" s="22">
        <v>0</v>
      </c>
      <c r="F155" s="22">
        <v>0</v>
      </c>
      <c r="G155" s="22">
        <v>0</v>
      </c>
      <c r="H155" s="22">
        <v>0</v>
      </c>
      <c r="I155" s="22">
        <v>0</v>
      </c>
      <c r="J155" s="22">
        <v>0</v>
      </c>
      <c r="K155" s="92">
        <f t="shared" si="20"/>
        <v>0</v>
      </c>
    </row>
    <row r="156" spans="1:11" x14ac:dyDescent="0.2">
      <c r="A156" s="20" t="s">
        <v>108</v>
      </c>
      <c r="B156" s="21" t="s">
        <v>109</v>
      </c>
      <c r="C156" s="22">
        <v>0</v>
      </c>
      <c r="D156" s="22">
        <v>0</v>
      </c>
      <c r="E156" s="22">
        <v>0</v>
      </c>
      <c r="F156" s="22">
        <v>0</v>
      </c>
      <c r="G156" s="22">
        <v>0</v>
      </c>
      <c r="H156" s="22">
        <v>0</v>
      </c>
      <c r="I156" s="22">
        <v>0</v>
      </c>
      <c r="J156" s="22">
        <v>0</v>
      </c>
      <c r="K156" s="92">
        <f t="shared" si="20"/>
        <v>0</v>
      </c>
    </row>
    <row r="157" spans="1:11" x14ac:dyDescent="0.2">
      <c r="A157" s="24" t="s">
        <v>110</v>
      </c>
      <c r="B157" s="25" t="s">
        <v>111</v>
      </c>
      <c r="C157" s="93">
        <f>SUM(C146:C156)</f>
        <v>0</v>
      </c>
      <c r="D157" s="93">
        <f t="shared" ref="D157:J157" si="21">SUM(D146:D156)</f>
        <v>0</v>
      </c>
      <c r="E157" s="93">
        <f t="shared" si="21"/>
        <v>0</v>
      </c>
      <c r="F157" s="93">
        <f t="shared" si="21"/>
        <v>0</v>
      </c>
      <c r="G157" s="93">
        <f t="shared" si="21"/>
        <v>14</v>
      </c>
      <c r="H157" s="93">
        <f t="shared" si="21"/>
        <v>0</v>
      </c>
      <c r="I157" s="93">
        <f t="shared" si="21"/>
        <v>4</v>
      </c>
      <c r="J157" s="93">
        <f t="shared" si="21"/>
        <v>7</v>
      </c>
      <c r="K157" s="104">
        <f>SUM(K146:K156)</f>
        <v>25</v>
      </c>
    </row>
    <row r="158" spans="1:11" x14ac:dyDescent="0.2">
      <c r="A158" s="27" t="s">
        <v>122</v>
      </c>
      <c r="B158" s="701"/>
      <c r="C158" s="701"/>
      <c r="D158" s="701"/>
      <c r="E158" s="701"/>
      <c r="F158" s="701"/>
      <c r="G158" s="701"/>
      <c r="H158" s="701"/>
      <c r="I158" s="701"/>
      <c r="J158" s="701"/>
      <c r="K158" s="702"/>
    </row>
    <row r="159" spans="1:11" x14ac:dyDescent="0.2">
      <c r="A159" s="17" t="s">
        <v>86</v>
      </c>
      <c r="B159" s="18" t="s">
        <v>87</v>
      </c>
      <c r="C159" s="699"/>
      <c r="D159" s="699"/>
      <c r="E159" s="699"/>
      <c r="F159" s="699"/>
      <c r="G159" s="699"/>
      <c r="H159" s="699"/>
      <c r="I159" s="699"/>
      <c r="J159" s="699"/>
      <c r="K159" s="700"/>
    </row>
    <row r="160" spans="1:11" x14ac:dyDescent="0.2">
      <c r="A160" s="20" t="s">
        <v>88</v>
      </c>
      <c r="B160" s="21" t="s">
        <v>89</v>
      </c>
      <c r="C160" s="22">
        <v>0</v>
      </c>
      <c r="D160" s="22">
        <v>0</v>
      </c>
      <c r="E160" s="22">
        <v>0</v>
      </c>
      <c r="F160" s="22">
        <v>0</v>
      </c>
      <c r="G160" s="22">
        <v>0</v>
      </c>
      <c r="H160" s="22">
        <v>0</v>
      </c>
      <c r="I160" s="22">
        <v>0</v>
      </c>
      <c r="J160" s="22">
        <v>0</v>
      </c>
      <c r="K160" s="92">
        <f>SUM(C160:J160)</f>
        <v>0</v>
      </c>
    </row>
    <row r="161" spans="1:11" x14ac:dyDescent="0.2">
      <c r="A161" s="20" t="s">
        <v>90</v>
      </c>
      <c r="B161" s="21" t="s">
        <v>91</v>
      </c>
      <c r="C161" s="22">
        <v>0</v>
      </c>
      <c r="D161" s="22">
        <v>0</v>
      </c>
      <c r="E161" s="22">
        <v>0</v>
      </c>
      <c r="F161" s="22">
        <v>0</v>
      </c>
      <c r="G161" s="22">
        <v>0</v>
      </c>
      <c r="H161" s="22">
        <v>0</v>
      </c>
      <c r="I161" s="22">
        <v>0</v>
      </c>
      <c r="J161" s="22">
        <v>0</v>
      </c>
      <c r="K161" s="92">
        <f t="shared" ref="K161:K170" si="22">SUM(C161:J161)</f>
        <v>0</v>
      </c>
    </row>
    <row r="162" spans="1:11" x14ac:dyDescent="0.2">
      <c r="A162" s="20" t="s">
        <v>92</v>
      </c>
      <c r="B162" s="21" t="s">
        <v>93</v>
      </c>
      <c r="C162" s="22">
        <v>0</v>
      </c>
      <c r="D162" s="22">
        <v>0</v>
      </c>
      <c r="E162" s="22">
        <v>0</v>
      </c>
      <c r="F162" s="22">
        <v>0</v>
      </c>
      <c r="G162" s="22">
        <v>0</v>
      </c>
      <c r="H162" s="22">
        <v>0</v>
      </c>
      <c r="I162" s="22">
        <v>0</v>
      </c>
      <c r="J162" s="22">
        <v>0</v>
      </c>
      <c r="K162" s="92">
        <f t="shared" si="22"/>
        <v>0</v>
      </c>
    </row>
    <row r="163" spans="1:11" x14ac:dyDescent="0.2">
      <c r="A163" s="20" t="s">
        <v>94</v>
      </c>
      <c r="B163" s="21" t="s">
        <v>95</v>
      </c>
      <c r="C163" s="22">
        <v>0</v>
      </c>
      <c r="D163" s="22">
        <v>0</v>
      </c>
      <c r="E163" s="22">
        <v>0</v>
      </c>
      <c r="F163" s="22">
        <v>0</v>
      </c>
      <c r="G163" s="22">
        <v>0</v>
      </c>
      <c r="H163" s="22">
        <v>0</v>
      </c>
      <c r="I163" s="22">
        <v>0</v>
      </c>
      <c r="J163" s="22">
        <v>0</v>
      </c>
      <c r="K163" s="92">
        <f t="shared" si="22"/>
        <v>0</v>
      </c>
    </row>
    <row r="164" spans="1:11" x14ac:dyDescent="0.2">
      <c r="A164" s="20" t="s">
        <v>96</v>
      </c>
      <c r="B164" s="21" t="s">
        <v>97</v>
      </c>
      <c r="C164" s="22">
        <v>0</v>
      </c>
      <c r="D164" s="22">
        <v>0</v>
      </c>
      <c r="E164" s="22">
        <v>0</v>
      </c>
      <c r="F164" s="22">
        <v>0</v>
      </c>
      <c r="G164" s="22">
        <v>0</v>
      </c>
      <c r="H164" s="22">
        <v>0</v>
      </c>
      <c r="I164" s="22">
        <v>0</v>
      </c>
      <c r="J164" s="22">
        <v>0</v>
      </c>
      <c r="K164" s="92">
        <f t="shared" si="22"/>
        <v>0</v>
      </c>
    </row>
    <row r="165" spans="1:11" x14ac:dyDescent="0.2">
      <c r="A165" s="20" t="s">
        <v>98</v>
      </c>
      <c r="B165" s="21" t="s">
        <v>99</v>
      </c>
      <c r="C165" s="22">
        <v>0</v>
      </c>
      <c r="D165" s="22">
        <v>0</v>
      </c>
      <c r="E165" s="22">
        <v>0</v>
      </c>
      <c r="F165" s="22">
        <v>0</v>
      </c>
      <c r="G165" s="22">
        <v>1</v>
      </c>
      <c r="H165" s="22">
        <v>0</v>
      </c>
      <c r="I165" s="22">
        <v>0</v>
      </c>
      <c r="J165" s="22">
        <v>1</v>
      </c>
      <c r="K165" s="92">
        <f t="shared" si="22"/>
        <v>2</v>
      </c>
    </row>
    <row r="166" spans="1:11" x14ac:dyDescent="0.2">
      <c r="A166" s="20" t="s">
        <v>100</v>
      </c>
      <c r="B166" s="21" t="s">
        <v>101</v>
      </c>
      <c r="C166" s="22">
        <v>0</v>
      </c>
      <c r="D166" s="22">
        <v>0</v>
      </c>
      <c r="E166" s="22">
        <v>0</v>
      </c>
      <c r="F166" s="22">
        <v>0</v>
      </c>
      <c r="G166" s="22">
        <v>0</v>
      </c>
      <c r="H166" s="22">
        <v>0</v>
      </c>
      <c r="I166" s="22">
        <v>0</v>
      </c>
      <c r="J166" s="22">
        <v>0</v>
      </c>
      <c r="K166" s="92">
        <f t="shared" si="22"/>
        <v>0</v>
      </c>
    </row>
    <row r="167" spans="1:11" x14ac:dyDescent="0.2">
      <c r="A167" s="20" t="s">
        <v>102</v>
      </c>
      <c r="B167" s="21" t="s">
        <v>103</v>
      </c>
      <c r="C167" s="22">
        <v>0</v>
      </c>
      <c r="D167" s="22">
        <v>0</v>
      </c>
      <c r="E167" s="22">
        <v>0</v>
      </c>
      <c r="F167" s="22">
        <v>0</v>
      </c>
      <c r="G167" s="22">
        <v>0</v>
      </c>
      <c r="H167" s="22">
        <v>0</v>
      </c>
      <c r="I167" s="22">
        <v>0</v>
      </c>
      <c r="J167" s="22">
        <v>0</v>
      </c>
      <c r="K167" s="92">
        <f t="shared" si="22"/>
        <v>0</v>
      </c>
    </row>
    <row r="168" spans="1:11" x14ac:dyDescent="0.2">
      <c r="A168" s="20" t="s">
        <v>104</v>
      </c>
      <c r="B168" s="21" t="s">
        <v>105</v>
      </c>
      <c r="C168" s="22">
        <v>0</v>
      </c>
      <c r="D168" s="22">
        <v>0</v>
      </c>
      <c r="E168" s="22">
        <v>0</v>
      </c>
      <c r="F168" s="22">
        <v>0</v>
      </c>
      <c r="G168" s="22">
        <v>0</v>
      </c>
      <c r="H168" s="22">
        <v>0</v>
      </c>
      <c r="I168" s="22">
        <v>0</v>
      </c>
      <c r="J168" s="22">
        <v>0</v>
      </c>
      <c r="K168" s="92">
        <f t="shared" si="22"/>
        <v>0</v>
      </c>
    </row>
    <row r="169" spans="1:11" ht="25.5" x14ac:dyDescent="0.2">
      <c r="A169" s="20" t="s">
        <v>106</v>
      </c>
      <c r="B169" s="21" t="s">
        <v>107</v>
      </c>
      <c r="C169" s="22">
        <v>0</v>
      </c>
      <c r="D169" s="22">
        <v>0</v>
      </c>
      <c r="E169" s="22">
        <v>0</v>
      </c>
      <c r="F169" s="22">
        <v>0</v>
      </c>
      <c r="G169" s="22">
        <v>0</v>
      </c>
      <c r="H169" s="22">
        <v>0</v>
      </c>
      <c r="I169" s="22">
        <v>0</v>
      </c>
      <c r="J169" s="22">
        <v>0</v>
      </c>
      <c r="K169" s="92">
        <f t="shared" si="22"/>
        <v>0</v>
      </c>
    </row>
    <row r="170" spans="1:11" x14ac:dyDescent="0.2">
      <c r="A170" s="20" t="s">
        <v>108</v>
      </c>
      <c r="B170" s="21" t="s">
        <v>109</v>
      </c>
      <c r="C170" s="22">
        <v>0</v>
      </c>
      <c r="D170" s="22">
        <v>0</v>
      </c>
      <c r="E170" s="22">
        <v>0</v>
      </c>
      <c r="F170" s="22">
        <v>0</v>
      </c>
      <c r="G170" s="22">
        <v>0</v>
      </c>
      <c r="H170" s="22">
        <v>0</v>
      </c>
      <c r="I170" s="22">
        <v>0</v>
      </c>
      <c r="J170" s="22">
        <v>0</v>
      </c>
      <c r="K170" s="92">
        <f t="shared" si="22"/>
        <v>0</v>
      </c>
    </row>
    <row r="171" spans="1:11" x14ac:dyDescent="0.2">
      <c r="A171" s="24" t="s">
        <v>110</v>
      </c>
      <c r="B171" s="25" t="s">
        <v>111</v>
      </c>
      <c r="C171" s="93">
        <f>SUM(C160:C170)</f>
        <v>0</v>
      </c>
      <c r="D171" s="93">
        <f t="shared" ref="D171:J171" si="23">SUM(D160:D170)</f>
        <v>0</v>
      </c>
      <c r="E171" s="93">
        <f t="shared" si="23"/>
        <v>0</v>
      </c>
      <c r="F171" s="93">
        <f t="shared" si="23"/>
        <v>0</v>
      </c>
      <c r="G171" s="93">
        <f t="shared" si="23"/>
        <v>1</v>
      </c>
      <c r="H171" s="93">
        <f t="shared" si="23"/>
        <v>0</v>
      </c>
      <c r="I171" s="93">
        <f t="shared" si="23"/>
        <v>0</v>
      </c>
      <c r="J171" s="93">
        <f t="shared" si="23"/>
        <v>1</v>
      </c>
      <c r="K171" s="104">
        <f>SUM(K160:K170)</f>
        <v>2</v>
      </c>
    </row>
    <row r="172" spans="1:11" x14ac:dyDescent="0.2">
      <c r="A172" s="27" t="s">
        <v>123</v>
      </c>
      <c r="B172" s="701"/>
      <c r="C172" s="701"/>
      <c r="D172" s="701"/>
      <c r="E172" s="701"/>
      <c r="F172" s="701"/>
      <c r="G172" s="701"/>
      <c r="H172" s="701"/>
      <c r="I172" s="701"/>
      <c r="J172" s="701"/>
      <c r="K172" s="702"/>
    </row>
    <row r="173" spans="1:11" x14ac:dyDescent="0.2">
      <c r="A173" s="17" t="s">
        <v>86</v>
      </c>
      <c r="B173" s="18" t="s">
        <v>87</v>
      </c>
      <c r="C173" s="699"/>
      <c r="D173" s="699"/>
      <c r="E173" s="699"/>
      <c r="F173" s="699"/>
      <c r="G173" s="699"/>
      <c r="H173" s="699"/>
      <c r="I173" s="699"/>
      <c r="J173" s="699"/>
      <c r="K173" s="700"/>
    </row>
    <row r="174" spans="1:11" x14ac:dyDescent="0.2">
      <c r="A174" s="20" t="s">
        <v>88</v>
      </c>
      <c r="B174" s="21" t="s">
        <v>89</v>
      </c>
      <c r="C174" s="22">
        <v>0</v>
      </c>
      <c r="D174" s="22">
        <v>0</v>
      </c>
      <c r="E174" s="22">
        <v>0</v>
      </c>
      <c r="F174" s="22">
        <v>0</v>
      </c>
      <c r="G174" s="22">
        <v>0</v>
      </c>
      <c r="H174" s="22">
        <v>0</v>
      </c>
      <c r="I174" s="22">
        <v>0</v>
      </c>
      <c r="J174" s="22">
        <v>0</v>
      </c>
      <c r="K174" s="92">
        <f>SUM(C174:J174)</f>
        <v>0</v>
      </c>
    </row>
    <row r="175" spans="1:11" x14ac:dyDescent="0.2">
      <c r="A175" s="20" t="s">
        <v>90</v>
      </c>
      <c r="B175" s="21" t="s">
        <v>91</v>
      </c>
      <c r="C175" s="22">
        <v>0</v>
      </c>
      <c r="D175" s="22">
        <v>0</v>
      </c>
      <c r="E175" s="22">
        <v>0</v>
      </c>
      <c r="F175" s="22">
        <v>0</v>
      </c>
      <c r="G175" s="22">
        <v>0</v>
      </c>
      <c r="H175" s="22">
        <v>0</v>
      </c>
      <c r="I175" s="22">
        <v>0</v>
      </c>
      <c r="J175" s="22">
        <v>0</v>
      </c>
      <c r="K175" s="92">
        <f t="shared" ref="K175:K184" si="24">SUM(C175:J175)</f>
        <v>0</v>
      </c>
    </row>
    <row r="176" spans="1:11" x14ac:dyDescent="0.2">
      <c r="A176" s="20" t="s">
        <v>92</v>
      </c>
      <c r="B176" s="21" t="s">
        <v>93</v>
      </c>
      <c r="C176" s="22">
        <v>0</v>
      </c>
      <c r="D176" s="22">
        <v>0</v>
      </c>
      <c r="E176" s="22">
        <v>0</v>
      </c>
      <c r="F176" s="22">
        <v>0</v>
      </c>
      <c r="G176" s="22">
        <v>0</v>
      </c>
      <c r="H176" s="22">
        <v>0</v>
      </c>
      <c r="I176" s="22">
        <v>0</v>
      </c>
      <c r="J176" s="22">
        <v>0</v>
      </c>
      <c r="K176" s="92">
        <f t="shared" si="24"/>
        <v>0</v>
      </c>
    </row>
    <row r="177" spans="1:11" x14ac:dyDescent="0.2">
      <c r="A177" s="20" t="s">
        <v>94</v>
      </c>
      <c r="B177" s="21" t="s">
        <v>95</v>
      </c>
      <c r="C177" s="22">
        <v>0</v>
      </c>
      <c r="D177" s="22">
        <v>0</v>
      </c>
      <c r="E177" s="22">
        <v>0</v>
      </c>
      <c r="F177" s="22">
        <v>0</v>
      </c>
      <c r="G177" s="22">
        <v>0</v>
      </c>
      <c r="H177" s="22">
        <v>0</v>
      </c>
      <c r="I177" s="22">
        <v>0</v>
      </c>
      <c r="J177" s="22">
        <v>0</v>
      </c>
      <c r="K177" s="92">
        <f t="shared" si="24"/>
        <v>0</v>
      </c>
    </row>
    <row r="178" spans="1:11" x14ac:dyDescent="0.2">
      <c r="A178" s="20" t="s">
        <v>96</v>
      </c>
      <c r="B178" s="21" t="s">
        <v>97</v>
      </c>
      <c r="C178" s="22">
        <v>0</v>
      </c>
      <c r="D178" s="22">
        <v>0</v>
      </c>
      <c r="E178" s="22">
        <v>0</v>
      </c>
      <c r="F178" s="22">
        <v>0</v>
      </c>
      <c r="G178" s="22">
        <v>0</v>
      </c>
      <c r="H178" s="22">
        <v>0</v>
      </c>
      <c r="I178" s="22">
        <v>0</v>
      </c>
      <c r="J178" s="22">
        <v>0</v>
      </c>
      <c r="K178" s="92">
        <f t="shared" si="24"/>
        <v>0</v>
      </c>
    </row>
    <row r="179" spans="1:11" x14ac:dyDescent="0.2">
      <c r="A179" s="20" t="s">
        <v>98</v>
      </c>
      <c r="B179" s="21" t="s">
        <v>99</v>
      </c>
      <c r="C179" s="22">
        <v>0</v>
      </c>
      <c r="D179" s="22">
        <v>0</v>
      </c>
      <c r="E179" s="22">
        <v>0</v>
      </c>
      <c r="F179" s="22">
        <v>0</v>
      </c>
      <c r="G179" s="22">
        <v>6</v>
      </c>
      <c r="H179" s="22">
        <v>0</v>
      </c>
      <c r="I179" s="22">
        <v>2</v>
      </c>
      <c r="J179" s="22">
        <v>0</v>
      </c>
      <c r="K179" s="92">
        <f t="shared" si="24"/>
        <v>8</v>
      </c>
    </row>
    <row r="180" spans="1:11" x14ac:dyDescent="0.2">
      <c r="A180" s="20" t="s">
        <v>100</v>
      </c>
      <c r="B180" s="21" t="s">
        <v>101</v>
      </c>
      <c r="C180" s="22">
        <v>42</v>
      </c>
      <c r="D180" s="22">
        <v>0</v>
      </c>
      <c r="E180" s="22">
        <v>0</v>
      </c>
      <c r="F180" s="22">
        <v>0</v>
      </c>
      <c r="G180" s="22">
        <v>35</v>
      </c>
      <c r="H180" s="22">
        <v>0</v>
      </c>
      <c r="I180" s="22">
        <v>0</v>
      </c>
      <c r="J180" s="22">
        <v>0</v>
      </c>
      <c r="K180" s="92">
        <f t="shared" si="24"/>
        <v>77</v>
      </c>
    </row>
    <row r="181" spans="1:11" x14ac:dyDescent="0.2">
      <c r="A181" s="20" t="s">
        <v>102</v>
      </c>
      <c r="B181" s="21" t="s">
        <v>103</v>
      </c>
      <c r="C181" s="22">
        <v>0</v>
      </c>
      <c r="D181" s="22">
        <v>0</v>
      </c>
      <c r="E181" s="22">
        <v>0</v>
      </c>
      <c r="F181" s="22">
        <v>0</v>
      </c>
      <c r="G181" s="22">
        <v>0</v>
      </c>
      <c r="H181" s="22">
        <v>0</v>
      </c>
      <c r="I181" s="22">
        <v>0</v>
      </c>
      <c r="J181" s="22">
        <v>0</v>
      </c>
      <c r="K181" s="92">
        <f t="shared" si="24"/>
        <v>0</v>
      </c>
    </row>
    <row r="182" spans="1:11" x14ac:dyDescent="0.2">
      <c r="A182" s="20" t="s">
        <v>104</v>
      </c>
      <c r="B182" s="21" t="s">
        <v>105</v>
      </c>
      <c r="C182" s="22">
        <v>0</v>
      </c>
      <c r="D182" s="22">
        <v>0</v>
      </c>
      <c r="E182" s="22">
        <v>0</v>
      </c>
      <c r="F182" s="22">
        <v>0</v>
      </c>
      <c r="G182" s="22">
        <v>0</v>
      </c>
      <c r="H182" s="22">
        <v>0</v>
      </c>
      <c r="I182" s="22">
        <v>0</v>
      </c>
      <c r="J182" s="22">
        <v>0</v>
      </c>
      <c r="K182" s="92">
        <f t="shared" si="24"/>
        <v>0</v>
      </c>
    </row>
    <row r="183" spans="1:11" ht="25.5" x14ac:dyDescent="0.2">
      <c r="A183" s="20" t="s">
        <v>106</v>
      </c>
      <c r="B183" s="21" t="s">
        <v>107</v>
      </c>
      <c r="C183" s="22">
        <v>0</v>
      </c>
      <c r="D183" s="22">
        <v>0</v>
      </c>
      <c r="E183" s="22">
        <v>0</v>
      </c>
      <c r="F183" s="22">
        <v>0</v>
      </c>
      <c r="G183" s="22">
        <v>0</v>
      </c>
      <c r="H183" s="22">
        <v>0</v>
      </c>
      <c r="I183" s="22">
        <v>0</v>
      </c>
      <c r="J183" s="22">
        <v>0</v>
      </c>
      <c r="K183" s="92">
        <f t="shared" si="24"/>
        <v>0</v>
      </c>
    </row>
    <row r="184" spans="1:11" x14ac:dyDescent="0.2">
      <c r="A184" s="20" t="s">
        <v>108</v>
      </c>
      <c r="B184" s="21" t="s">
        <v>109</v>
      </c>
      <c r="C184" s="22">
        <v>0</v>
      </c>
      <c r="D184" s="22">
        <v>0</v>
      </c>
      <c r="E184" s="22">
        <v>0</v>
      </c>
      <c r="F184" s="22">
        <v>0</v>
      </c>
      <c r="G184" s="22">
        <v>0</v>
      </c>
      <c r="H184" s="22">
        <v>0</v>
      </c>
      <c r="I184" s="22">
        <v>0</v>
      </c>
      <c r="J184" s="22">
        <v>0</v>
      </c>
      <c r="K184" s="92">
        <f t="shared" si="24"/>
        <v>0</v>
      </c>
    </row>
    <row r="185" spans="1:11" x14ac:dyDescent="0.2">
      <c r="A185" s="24" t="s">
        <v>110</v>
      </c>
      <c r="B185" s="25" t="s">
        <v>111</v>
      </c>
      <c r="C185" s="93">
        <f>SUM(C174:C184)</f>
        <v>42</v>
      </c>
      <c r="D185" s="93">
        <f t="shared" ref="D185:J185" si="25">SUM(D174:D184)</f>
        <v>0</v>
      </c>
      <c r="E185" s="93">
        <f t="shared" si="25"/>
        <v>0</v>
      </c>
      <c r="F185" s="93">
        <f t="shared" si="25"/>
        <v>0</v>
      </c>
      <c r="G185" s="93">
        <f t="shared" si="25"/>
        <v>41</v>
      </c>
      <c r="H185" s="93">
        <f t="shared" si="25"/>
        <v>0</v>
      </c>
      <c r="I185" s="93">
        <f t="shared" si="25"/>
        <v>2</v>
      </c>
      <c r="J185" s="93">
        <f t="shared" si="25"/>
        <v>0</v>
      </c>
      <c r="K185" s="104">
        <f>SUM(K174:K184)</f>
        <v>85</v>
      </c>
    </row>
    <row r="186" spans="1:11" x14ac:dyDescent="0.2">
      <c r="A186" s="27" t="s">
        <v>124</v>
      </c>
      <c r="B186" s="701"/>
      <c r="C186" s="701"/>
      <c r="D186" s="701"/>
      <c r="E186" s="701"/>
      <c r="F186" s="701"/>
      <c r="G186" s="701"/>
      <c r="H186" s="701"/>
      <c r="I186" s="701"/>
      <c r="J186" s="701"/>
      <c r="K186" s="702"/>
    </row>
    <row r="187" spans="1:11" x14ac:dyDescent="0.2">
      <c r="A187" s="17" t="s">
        <v>86</v>
      </c>
      <c r="B187" s="18" t="s">
        <v>87</v>
      </c>
      <c r="C187" s="699"/>
      <c r="D187" s="699"/>
      <c r="E187" s="699"/>
      <c r="F187" s="699"/>
      <c r="G187" s="699"/>
      <c r="H187" s="699"/>
      <c r="I187" s="699"/>
      <c r="J187" s="699"/>
      <c r="K187" s="700"/>
    </row>
    <row r="188" spans="1:11" x14ac:dyDescent="0.2">
      <c r="A188" s="20" t="s">
        <v>88</v>
      </c>
      <c r="B188" s="21" t="s">
        <v>89</v>
      </c>
      <c r="C188" s="22">
        <v>0</v>
      </c>
      <c r="D188" s="22">
        <v>0</v>
      </c>
      <c r="E188" s="22">
        <v>0</v>
      </c>
      <c r="F188" s="22">
        <v>0</v>
      </c>
      <c r="G188" s="22">
        <v>0</v>
      </c>
      <c r="H188" s="22">
        <v>0</v>
      </c>
      <c r="I188" s="22">
        <v>0</v>
      </c>
      <c r="J188" s="22">
        <v>0</v>
      </c>
      <c r="K188" s="92">
        <f>SUM(C188:J188)</f>
        <v>0</v>
      </c>
    </row>
    <row r="189" spans="1:11" x14ac:dyDescent="0.2">
      <c r="A189" s="20" t="s">
        <v>90</v>
      </c>
      <c r="B189" s="21" t="s">
        <v>91</v>
      </c>
      <c r="C189" s="22">
        <v>3</v>
      </c>
      <c r="D189" s="22">
        <v>0</v>
      </c>
      <c r="E189" s="22">
        <v>0</v>
      </c>
      <c r="F189" s="22">
        <v>0</v>
      </c>
      <c r="G189" s="22">
        <v>4</v>
      </c>
      <c r="H189" s="22">
        <v>0</v>
      </c>
      <c r="I189" s="22">
        <v>2</v>
      </c>
      <c r="J189" s="22">
        <v>1</v>
      </c>
      <c r="K189" s="92">
        <f t="shared" ref="K189:K198" si="26">SUM(C189:J189)</f>
        <v>10</v>
      </c>
    </row>
    <row r="190" spans="1:11" x14ac:dyDescent="0.2">
      <c r="A190" s="20" t="s">
        <v>92</v>
      </c>
      <c r="B190" s="21" t="s">
        <v>93</v>
      </c>
      <c r="C190" s="22">
        <v>0</v>
      </c>
      <c r="D190" s="22">
        <v>0</v>
      </c>
      <c r="E190" s="22">
        <v>0</v>
      </c>
      <c r="F190" s="22">
        <v>0</v>
      </c>
      <c r="G190" s="22">
        <v>0</v>
      </c>
      <c r="H190" s="22">
        <v>0</v>
      </c>
      <c r="I190" s="22">
        <v>0</v>
      </c>
      <c r="J190" s="22">
        <v>0</v>
      </c>
      <c r="K190" s="92">
        <f t="shared" si="26"/>
        <v>0</v>
      </c>
    </row>
    <row r="191" spans="1:11" x14ac:dyDescent="0.2">
      <c r="A191" s="20" t="s">
        <v>94</v>
      </c>
      <c r="B191" s="21" t="s">
        <v>95</v>
      </c>
      <c r="C191" s="22">
        <v>0</v>
      </c>
      <c r="D191" s="22">
        <v>0</v>
      </c>
      <c r="E191" s="22">
        <v>0</v>
      </c>
      <c r="F191" s="22">
        <v>0</v>
      </c>
      <c r="G191" s="22">
        <v>0</v>
      </c>
      <c r="H191" s="22">
        <v>0</v>
      </c>
      <c r="I191" s="22">
        <v>0</v>
      </c>
      <c r="J191" s="22">
        <v>0</v>
      </c>
      <c r="K191" s="92">
        <f t="shared" si="26"/>
        <v>0</v>
      </c>
    </row>
    <row r="192" spans="1:11" x14ac:dyDescent="0.2">
      <c r="A192" s="20" t="s">
        <v>96</v>
      </c>
      <c r="B192" s="21" t="s">
        <v>97</v>
      </c>
      <c r="C192" s="22">
        <v>0</v>
      </c>
      <c r="D192" s="22">
        <v>0</v>
      </c>
      <c r="E192" s="22">
        <v>0</v>
      </c>
      <c r="F192" s="22">
        <v>0</v>
      </c>
      <c r="G192" s="22">
        <v>0</v>
      </c>
      <c r="H192" s="22">
        <v>0</v>
      </c>
      <c r="I192" s="22">
        <v>0</v>
      </c>
      <c r="J192" s="22">
        <v>0</v>
      </c>
      <c r="K192" s="92">
        <f t="shared" si="26"/>
        <v>0</v>
      </c>
    </row>
    <row r="193" spans="1:11" x14ac:dyDescent="0.2">
      <c r="A193" s="20" t="s">
        <v>98</v>
      </c>
      <c r="B193" s="21" t="s">
        <v>99</v>
      </c>
      <c r="C193" s="22">
        <v>0</v>
      </c>
      <c r="D193" s="22">
        <v>0</v>
      </c>
      <c r="E193" s="22">
        <v>0</v>
      </c>
      <c r="F193" s="22">
        <v>0</v>
      </c>
      <c r="G193" s="22">
        <v>0</v>
      </c>
      <c r="H193" s="22">
        <v>0</v>
      </c>
      <c r="I193" s="22">
        <v>0</v>
      </c>
      <c r="J193" s="22">
        <v>0</v>
      </c>
      <c r="K193" s="92">
        <f t="shared" si="26"/>
        <v>0</v>
      </c>
    </row>
    <row r="194" spans="1:11" x14ac:dyDescent="0.2">
      <c r="A194" s="20" t="s">
        <v>100</v>
      </c>
      <c r="B194" s="21" t="s">
        <v>101</v>
      </c>
      <c r="C194" s="22">
        <v>0</v>
      </c>
      <c r="D194" s="22">
        <v>0</v>
      </c>
      <c r="E194" s="22">
        <v>0</v>
      </c>
      <c r="F194" s="22">
        <v>0</v>
      </c>
      <c r="G194" s="22">
        <v>0</v>
      </c>
      <c r="H194" s="22">
        <v>0</v>
      </c>
      <c r="I194" s="22">
        <v>0</v>
      </c>
      <c r="J194" s="22">
        <v>0</v>
      </c>
      <c r="K194" s="92">
        <f t="shared" si="26"/>
        <v>0</v>
      </c>
    </row>
    <row r="195" spans="1:11" x14ac:dyDescent="0.2">
      <c r="A195" s="20" t="s">
        <v>102</v>
      </c>
      <c r="B195" s="21" t="s">
        <v>103</v>
      </c>
      <c r="C195" s="22">
        <v>0</v>
      </c>
      <c r="D195" s="22">
        <v>0</v>
      </c>
      <c r="E195" s="22">
        <v>0</v>
      </c>
      <c r="F195" s="22">
        <v>0</v>
      </c>
      <c r="G195" s="22">
        <v>0</v>
      </c>
      <c r="H195" s="22">
        <v>0</v>
      </c>
      <c r="I195" s="22">
        <v>0</v>
      </c>
      <c r="J195" s="22">
        <v>0</v>
      </c>
      <c r="K195" s="92">
        <f t="shared" si="26"/>
        <v>0</v>
      </c>
    </row>
    <row r="196" spans="1:11" x14ac:dyDescent="0.2">
      <c r="A196" s="20" t="s">
        <v>104</v>
      </c>
      <c r="B196" s="21" t="s">
        <v>105</v>
      </c>
      <c r="C196" s="22">
        <v>0</v>
      </c>
      <c r="D196" s="22">
        <v>0</v>
      </c>
      <c r="E196" s="22">
        <v>0</v>
      </c>
      <c r="F196" s="22">
        <v>0</v>
      </c>
      <c r="G196" s="22">
        <v>0</v>
      </c>
      <c r="H196" s="22">
        <v>0</v>
      </c>
      <c r="I196" s="22">
        <v>0</v>
      </c>
      <c r="J196" s="22">
        <v>0</v>
      </c>
      <c r="K196" s="92">
        <f t="shared" si="26"/>
        <v>0</v>
      </c>
    </row>
    <row r="197" spans="1:11" ht="25.5" x14ac:dyDescent="0.2">
      <c r="A197" s="20" t="s">
        <v>106</v>
      </c>
      <c r="B197" s="21" t="s">
        <v>107</v>
      </c>
      <c r="C197" s="22">
        <v>0</v>
      </c>
      <c r="D197" s="22">
        <v>0</v>
      </c>
      <c r="E197" s="22">
        <v>0</v>
      </c>
      <c r="F197" s="22">
        <v>0</v>
      </c>
      <c r="G197" s="22">
        <v>0</v>
      </c>
      <c r="H197" s="22">
        <v>0</v>
      </c>
      <c r="I197" s="22">
        <v>0</v>
      </c>
      <c r="J197" s="22">
        <v>0</v>
      </c>
      <c r="K197" s="92">
        <f t="shared" si="26"/>
        <v>0</v>
      </c>
    </row>
    <row r="198" spans="1:11" x14ac:dyDescent="0.2">
      <c r="A198" s="20" t="s">
        <v>108</v>
      </c>
      <c r="B198" s="21" t="s">
        <v>109</v>
      </c>
      <c r="C198" s="22">
        <v>0</v>
      </c>
      <c r="D198" s="22">
        <v>0</v>
      </c>
      <c r="E198" s="22">
        <v>0</v>
      </c>
      <c r="F198" s="22">
        <v>0</v>
      </c>
      <c r="G198" s="22">
        <v>0</v>
      </c>
      <c r="H198" s="22">
        <v>0</v>
      </c>
      <c r="I198" s="22">
        <v>0</v>
      </c>
      <c r="J198" s="22">
        <v>0</v>
      </c>
      <c r="K198" s="92">
        <f t="shared" si="26"/>
        <v>0</v>
      </c>
    </row>
    <row r="199" spans="1:11" x14ac:dyDescent="0.2">
      <c r="A199" s="24" t="s">
        <v>110</v>
      </c>
      <c r="B199" s="25" t="s">
        <v>111</v>
      </c>
      <c r="C199" s="93">
        <f>SUM(C188:C198)</f>
        <v>3</v>
      </c>
      <c r="D199" s="93">
        <f t="shared" ref="D199:J199" si="27">SUM(D188:D198)</f>
        <v>0</v>
      </c>
      <c r="E199" s="93">
        <f t="shared" si="27"/>
        <v>0</v>
      </c>
      <c r="F199" s="93">
        <f t="shared" si="27"/>
        <v>0</v>
      </c>
      <c r="G199" s="93">
        <f t="shared" si="27"/>
        <v>4</v>
      </c>
      <c r="H199" s="93">
        <f t="shared" si="27"/>
        <v>0</v>
      </c>
      <c r="I199" s="93">
        <f t="shared" si="27"/>
        <v>2</v>
      </c>
      <c r="J199" s="93">
        <f t="shared" si="27"/>
        <v>1</v>
      </c>
      <c r="K199" s="104">
        <f>SUM(K188:K198)</f>
        <v>10</v>
      </c>
    </row>
    <row r="200" spans="1:11" x14ac:dyDescent="0.2">
      <c r="A200" s="27" t="s">
        <v>125</v>
      </c>
      <c r="B200" s="28"/>
      <c r="C200" s="701"/>
      <c r="D200" s="701"/>
      <c r="E200" s="701"/>
      <c r="F200" s="701"/>
      <c r="G200" s="701"/>
      <c r="H200" s="701"/>
      <c r="I200" s="701"/>
      <c r="J200" s="701"/>
      <c r="K200" s="702"/>
    </row>
    <row r="201" spans="1:11" x14ac:dyDescent="0.2">
      <c r="A201" s="17" t="s">
        <v>86</v>
      </c>
      <c r="B201" s="18" t="s">
        <v>87</v>
      </c>
      <c r="C201" s="699"/>
      <c r="D201" s="699"/>
      <c r="E201" s="699"/>
      <c r="F201" s="699"/>
      <c r="G201" s="699"/>
      <c r="H201" s="699"/>
      <c r="I201" s="699"/>
      <c r="J201" s="699"/>
      <c r="K201" s="700"/>
    </row>
    <row r="202" spans="1:11" x14ac:dyDescent="0.2">
      <c r="A202" s="20" t="s">
        <v>88</v>
      </c>
      <c r="B202" s="21" t="s">
        <v>89</v>
      </c>
      <c r="C202" s="22">
        <v>0</v>
      </c>
      <c r="D202" s="22">
        <v>0</v>
      </c>
      <c r="E202" s="22">
        <v>0</v>
      </c>
      <c r="F202" s="22">
        <v>0</v>
      </c>
      <c r="G202" s="22">
        <v>0</v>
      </c>
      <c r="H202" s="22">
        <v>0</v>
      </c>
      <c r="I202" s="22">
        <v>0</v>
      </c>
      <c r="J202" s="22">
        <v>0</v>
      </c>
      <c r="K202" s="92">
        <f>SUM(C202:J202)</f>
        <v>0</v>
      </c>
    </row>
    <row r="203" spans="1:11" x14ac:dyDescent="0.2">
      <c r="A203" s="20" t="s">
        <v>90</v>
      </c>
      <c r="B203" s="21" t="s">
        <v>91</v>
      </c>
      <c r="C203" s="22">
        <v>0</v>
      </c>
      <c r="D203" s="22">
        <v>0</v>
      </c>
      <c r="E203" s="22">
        <v>0</v>
      </c>
      <c r="F203" s="22">
        <v>0</v>
      </c>
      <c r="G203" s="22">
        <v>0</v>
      </c>
      <c r="H203" s="22">
        <v>0</v>
      </c>
      <c r="I203" s="22">
        <v>0</v>
      </c>
      <c r="J203" s="22">
        <v>0</v>
      </c>
      <c r="K203" s="92">
        <f t="shared" ref="K203:K212" si="28">SUM(C203:J203)</f>
        <v>0</v>
      </c>
    </row>
    <row r="204" spans="1:11" x14ac:dyDescent="0.2">
      <c r="A204" s="20" t="s">
        <v>92</v>
      </c>
      <c r="B204" s="21" t="s">
        <v>93</v>
      </c>
      <c r="C204" s="22">
        <v>0</v>
      </c>
      <c r="D204" s="22">
        <v>0</v>
      </c>
      <c r="E204" s="22">
        <v>0</v>
      </c>
      <c r="F204" s="22">
        <v>0</v>
      </c>
      <c r="G204" s="22">
        <v>0</v>
      </c>
      <c r="H204" s="22">
        <v>0</v>
      </c>
      <c r="I204" s="22">
        <v>0</v>
      </c>
      <c r="J204" s="22">
        <v>0</v>
      </c>
      <c r="K204" s="92">
        <f t="shared" si="28"/>
        <v>0</v>
      </c>
    </row>
    <row r="205" spans="1:11" x14ac:dyDescent="0.2">
      <c r="A205" s="20" t="s">
        <v>94</v>
      </c>
      <c r="B205" s="21" t="s">
        <v>95</v>
      </c>
      <c r="C205" s="22">
        <v>72</v>
      </c>
      <c r="D205" s="22">
        <v>0</v>
      </c>
      <c r="E205" s="22">
        <v>0</v>
      </c>
      <c r="F205" s="22">
        <v>0</v>
      </c>
      <c r="G205" s="22">
        <v>537</v>
      </c>
      <c r="H205" s="22">
        <v>0</v>
      </c>
      <c r="I205" s="22">
        <v>2</v>
      </c>
      <c r="J205" s="22">
        <v>5</v>
      </c>
      <c r="K205" s="92">
        <f t="shared" si="28"/>
        <v>616</v>
      </c>
    </row>
    <row r="206" spans="1:11" x14ac:dyDescent="0.2">
      <c r="A206" s="20" t="s">
        <v>96</v>
      </c>
      <c r="B206" s="21" t="s">
        <v>97</v>
      </c>
      <c r="C206" s="22">
        <v>0</v>
      </c>
      <c r="D206" s="22">
        <v>0</v>
      </c>
      <c r="E206" s="22">
        <v>0</v>
      </c>
      <c r="F206" s="22">
        <v>0</v>
      </c>
      <c r="G206" s="22">
        <v>0</v>
      </c>
      <c r="H206" s="22">
        <v>0</v>
      </c>
      <c r="I206" s="22">
        <v>0</v>
      </c>
      <c r="J206" s="22">
        <v>0</v>
      </c>
      <c r="K206" s="92">
        <f t="shared" si="28"/>
        <v>0</v>
      </c>
    </row>
    <row r="207" spans="1:11" x14ac:dyDescent="0.2">
      <c r="A207" s="20" t="s">
        <v>98</v>
      </c>
      <c r="B207" s="21" t="s">
        <v>99</v>
      </c>
      <c r="C207" s="22">
        <v>0</v>
      </c>
      <c r="D207" s="22">
        <v>0</v>
      </c>
      <c r="E207" s="22">
        <v>0</v>
      </c>
      <c r="F207" s="22">
        <v>0</v>
      </c>
      <c r="G207" s="22">
        <v>0</v>
      </c>
      <c r="H207" s="22">
        <v>0</v>
      </c>
      <c r="I207" s="22">
        <v>0</v>
      </c>
      <c r="J207" s="22">
        <v>0</v>
      </c>
      <c r="K207" s="92">
        <f t="shared" si="28"/>
        <v>0</v>
      </c>
    </row>
    <row r="208" spans="1:11" x14ac:dyDescent="0.2">
      <c r="A208" s="20" t="s">
        <v>100</v>
      </c>
      <c r="B208" s="21" t="s">
        <v>101</v>
      </c>
      <c r="C208" s="22">
        <v>0</v>
      </c>
      <c r="D208" s="22">
        <v>0</v>
      </c>
      <c r="E208" s="22">
        <v>0</v>
      </c>
      <c r="F208" s="22">
        <v>0</v>
      </c>
      <c r="G208" s="22">
        <v>0</v>
      </c>
      <c r="H208" s="22">
        <v>0</v>
      </c>
      <c r="I208" s="22">
        <v>0</v>
      </c>
      <c r="J208" s="22">
        <v>0</v>
      </c>
      <c r="K208" s="92">
        <f t="shared" si="28"/>
        <v>0</v>
      </c>
    </row>
    <row r="209" spans="1:11" x14ac:dyDescent="0.2">
      <c r="A209" s="20" t="s">
        <v>102</v>
      </c>
      <c r="B209" s="21" t="s">
        <v>103</v>
      </c>
      <c r="C209" s="22">
        <v>0</v>
      </c>
      <c r="D209" s="22">
        <v>0</v>
      </c>
      <c r="E209" s="22">
        <v>0</v>
      </c>
      <c r="F209" s="22">
        <v>0</v>
      </c>
      <c r="G209" s="22">
        <v>0</v>
      </c>
      <c r="H209" s="22">
        <v>0</v>
      </c>
      <c r="I209" s="22">
        <v>0</v>
      </c>
      <c r="J209" s="22">
        <v>0</v>
      </c>
      <c r="K209" s="92">
        <f t="shared" si="28"/>
        <v>0</v>
      </c>
    </row>
    <row r="210" spans="1:11" x14ac:dyDescent="0.2">
      <c r="A210" s="20" t="s">
        <v>104</v>
      </c>
      <c r="B210" s="21" t="s">
        <v>105</v>
      </c>
      <c r="C210" s="22">
        <v>0</v>
      </c>
      <c r="D210" s="22">
        <v>0</v>
      </c>
      <c r="E210" s="22">
        <v>0</v>
      </c>
      <c r="F210" s="22">
        <v>0</v>
      </c>
      <c r="G210" s="22">
        <v>0</v>
      </c>
      <c r="H210" s="22">
        <v>0</v>
      </c>
      <c r="I210" s="22">
        <v>0</v>
      </c>
      <c r="J210" s="22">
        <v>0</v>
      </c>
      <c r="K210" s="92">
        <f t="shared" si="28"/>
        <v>0</v>
      </c>
    </row>
    <row r="211" spans="1:11" ht="25.5" x14ac:dyDescent="0.2">
      <c r="A211" s="20" t="s">
        <v>106</v>
      </c>
      <c r="B211" s="21" t="s">
        <v>107</v>
      </c>
      <c r="C211" s="22">
        <v>0</v>
      </c>
      <c r="D211" s="22">
        <v>0</v>
      </c>
      <c r="E211" s="22">
        <v>0</v>
      </c>
      <c r="F211" s="22">
        <v>0</v>
      </c>
      <c r="G211" s="22">
        <v>0</v>
      </c>
      <c r="H211" s="22">
        <v>0</v>
      </c>
      <c r="I211" s="22">
        <v>0</v>
      </c>
      <c r="J211" s="22">
        <v>0</v>
      </c>
      <c r="K211" s="92">
        <f t="shared" si="28"/>
        <v>0</v>
      </c>
    </row>
    <row r="212" spans="1:11" x14ac:dyDescent="0.2">
      <c r="A212" s="20" t="s">
        <v>108</v>
      </c>
      <c r="B212" s="21" t="s">
        <v>109</v>
      </c>
      <c r="C212" s="22">
        <v>0</v>
      </c>
      <c r="D212" s="22">
        <v>0</v>
      </c>
      <c r="E212" s="22">
        <v>0</v>
      </c>
      <c r="F212" s="22">
        <v>0</v>
      </c>
      <c r="G212" s="22">
        <v>0</v>
      </c>
      <c r="H212" s="22">
        <v>0</v>
      </c>
      <c r="I212" s="22">
        <v>0</v>
      </c>
      <c r="J212" s="22">
        <v>0</v>
      </c>
      <c r="K212" s="92">
        <f t="shared" si="28"/>
        <v>0</v>
      </c>
    </row>
    <row r="213" spans="1:11" x14ac:dyDescent="0.2">
      <c r="A213" s="24" t="s">
        <v>110</v>
      </c>
      <c r="B213" s="25" t="s">
        <v>111</v>
      </c>
      <c r="C213" s="93">
        <f>SUM(C202:C212)</f>
        <v>72</v>
      </c>
      <c r="D213" s="93">
        <f t="shared" ref="D213:J213" si="29">SUM(D202:D212)</f>
        <v>0</v>
      </c>
      <c r="E213" s="93">
        <f t="shared" si="29"/>
        <v>0</v>
      </c>
      <c r="F213" s="93">
        <f t="shared" si="29"/>
        <v>0</v>
      </c>
      <c r="G213" s="93">
        <f t="shared" si="29"/>
        <v>537</v>
      </c>
      <c r="H213" s="93">
        <f t="shared" si="29"/>
        <v>0</v>
      </c>
      <c r="I213" s="93">
        <f t="shared" si="29"/>
        <v>2</v>
      </c>
      <c r="J213" s="93">
        <f t="shared" si="29"/>
        <v>5</v>
      </c>
      <c r="K213" s="104">
        <f>SUM(K202:K212)</f>
        <v>616</v>
      </c>
    </row>
    <row r="214" spans="1:11" x14ac:dyDescent="0.2">
      <c r="A214" s="27" t="s">
        <v>126</v>
      </c>
      <c r="B214" s="28"/>
      <c r="C214" s="701"/>
      <c r="D214" s="701"/>
      <c r="E214" s="701"/>
      <c r="F214" s="701"/>
      <c r="G214" s="701"/>
      <c r="H214" s="701"/>
      <c r="I214" s="701"/>
      <c r="J214" s="701"/>
      <c r="K214" s="702"/>
    </row>
    <row r="215" spans="1:11" x14ac:dyDescent="0.2">
      <c r="A215" s="17" t="s">
        <v>86</v>
      </c>
      <c r="B215" s="18" t="s">
        <v>87</v>
      </c>
      <c r="C215" s="699"/>
      <c r="D215" s="699"/>
      <c r="E215" s="699"/>
      <c r="F215" s="699"/>
      <c r="G215" s="699"/>
      <c r="H215" s="699"/>
      <c r="I215" s="699"/>
      <c r="J215" s="699"/>
      <c r="K215" s="700"/>
    </row>
    <row r="216" spans="1:11" x14ac:dyDescent="0.2">
      <c r="A216" s="20" t="s">
        <v>88</v>
      </c>
      <c r="B216" s="21" t="s">
        <v>89</v>
      </c>
      <c r="C216" s="22">
        <v>0</v>
      </c>
      <c r="D216" s="22">
        <v>0</v>
      </c>
      <c r="E216" s="22">
        <v>0</v>
      </c>
      <c r="F216" s="22">
        <v>0</v>
      </c>
      <c r="G216" s="22">
        <v>0</v>
      </c>
      <c r="H216" s="22">
        <v>0</v>
      </c>
      <c r="I216" s="22">
        <v>0</v>
      </c>
      <c r="J216" s="22">
        <v>0</v>
      </c>
      <c r="K216" s="92">
        <f>SUM(C216:J216)</f>
        <v>0</v>
      </c>
    </row>
    <row r="217" spans="1:11" x14ac:dyDescent="0.2">
      <c r="A217" s="20" t="s">
        <v>90</v>
      </c>
      <c r="B217" s="21" t="s">
        <v>91</v>
      </c>
      <c r="C217" s="22">
        <v>0</v>
      </c>
      <c r="D217" s="22">
        <v>0</v>
      </c>
      <c r="E217" s="22">
        <v>0</v>
      </c>
      <c r="F217" s="22">
        <v>0</v>
      </c>
      <c r="G217" s="22">
        <v>0</v>
      </c>
      <c r="H217" s="22">
        <v>0</v>
      </c>
      <c r="I217" s="22">
        <v>0</v>
      </c>
      <c r="J217" s="22">
        <v>0</v>
      </c>
      <c r="K217" s="92">
        <f t="shared" ref="K217:K226" si="30">SUM(C217:J217)</f>
        <v>0</v>
      </c>
    </row>
    <row r="218" spans="1:11" x14ac:dyDescent="0.2">
      <c r="A218" s="20" t="s">
        <v>92</v>
      </c>
      <c r="B218" s="21" t="s">
        <v>93</v>
      </c>
      <c r="C218" s="22">
        <v>0</v>
      </c>
      <c r="D218" s="22">
        <v>0</v>
      </c>
      <c r="E218" s="22">
        <v>0</v>
      </c>
      <c r="F218" s="22">
        <v>0</v>
      </c>
      <c r="G218" s="22">
        <v>30</v>
      </c>
      <c r="H218" s="22">
        <v>0</v>
      </c>
      <c r="I218" s="22">
        <v>0</v>
      </c>
      <c r="J218" s="22">
        <v>0</v>
      </c>
      <c r="K218" s="92">
        <f t="shared" si="30"/>
        <v>30</v>
      </c>
    </row>
    <row r="219" spans="1:11" x14ac:dyDescent="0.2">
      <c r="A219" s="20" t="s">
        <v>94</v>
      </c>
      <c r="B219" s="21" t="s">
        <v>95</v>
      </c>
      <c r="C219" s="22">
        <v>0</v>
      </c>
      <c r="D219" s="22">
        <v>0</v>
      </c>
      <c r="E219" s="22">
        <v>0</v>
      </c>
      <c r="F219" s="22">
        <v>0</v>
      </c>
      <c r="G219" s="22">
        <v>0</v>
      </c>
      <c r="H219" s="22">
        <v>0</v>
      </c>
      <c r="I219" s="22">
        <v>0</v>
      </c>
      <c r="J219" s="22">
        <v>0</v>
      </c>
      <c r="K219" s="92">
        <f t="shared" si="30"/>
        <v>0</v>
      </c>
    </row>
    <row r="220" spans="1:11" x14ac:dyDescent="0.2">
      <c r="A220" s="20" t="s">
        <v>96</v>
      </c>
      <c r="B220" s="21" t="s">
        <v>97</v>
      </c>
      <c r="C220" s="22">
        <v>0</v>
      </c>
      <c r="D220" s="22">
        <v>0</v>
      </c>
      <c r="E220" s="22">
        <v>0</v>
      </c>
      <c r="F220" s="22">
        <v>0</v>
      </c>
      <c r="G220" s="22">
        <v>0</v>
      </c>
      <c r="H220" s="22">
        <v>0</v>
      </c>
      <c r="I220" s="22">
        <v>0</v>
      </c>
      <c r="J220" s="22">
        <v>0</v>
      </c>
      <c r="K220" s="92">
        <f t="shared" si="30"/>
        <v>0</v>
      </c>
    </row>
    <row r="221" spans="1:11" x14ac:dyDescent="0.2">
      <c r="A221" s="20" t="s">
        <v>98</v>
      </c>
      <c r="B221" s="21" t="s">
        <v>99</v>
      </c>
      <c r="C221" s="22">
        <v>0</v>
      </c>
      <c r="D221" s="22">
        <v>0</v>
      </c>
      <c r="E221" s="22">
        <v>0</v>
      </c>
      <c r="F221" s="22">
        <v>0</v>
      </c>
      <c r="G221" s="22">
        <v>0</v>
      </c>
      <c r="H221" s="22">
        <v>0</v>
      </c>
      <c r="I221" s="22">
        <v>0</v>
      </c>
      <c r="J221" s="22">
        <v>0</v>
      </c>
      <c r="K221" s="92">
        <f t="shared" si="30"/>
        <v>0</v>
      </c>
    </row>
    <row r="222" spans="1:11" x14ac:dyDescent="0.2">
      <c r="A222" s="20" t="s">
        <v>100</v>
      </c>
      <c r="B222" s="21" t="s">
        <v>101</v>
      </c>
      <c r="C222" s="22">
        <v>0</v>
      </c>
      <c r="D222" s="22">
        <v>0</v>
      </c>
      <c r="E222" s="22">
        <v>0</v>
      </c>
      <c r="F222" s="22">
        <v>0</v>
      </c>
      <c r="G222" s="22">
        <v>0</v>
      </c>
      <c r="H222" s="22">
        <v>0</v>
      </c>
      <c r="I222" s="22">
        <v>0</v>
      </c>
      <c r="J222" s="22">
        <v>0</v>
      </c>
      <c r="K222" s="92">
        <f t="shared" si="30"/>
        <v>0</v>
      </c>
    </row>
    <row r="223" spans="1:11" x14ac:dyDescent="0.2">
      <c r="A223" s="20" t="s">
        <v>102</v>
      </c>
      <c r="B223" s="21" t="s">
        <v>103</v>
      </c>
      <c r="C223" s="22">
        <v>0</v>
      </c>
      <c r="D223" s="22">
        <v>0</v>
      </c>
      <c r="E223" s="22">
        <v>0</v>
      </c>
      <c r="F223" s="22">
        <v>0</v>
      </c>
      <c r="G223" s="22">
        <v>0</v>
      </c>
      <c r="H223" s="22">
        <v>0</v>
      </c>
      <c r="I223" s="22">
        <v>0</v>
      </c>
      <c r="J223" s="22">
        <v>0</v>
      </c>
      <c r="K223" s="92">
        <f t="shared" si="30"/>
        <v>0</v>
      </c>
    </row>
    <row r="224" spans="1:11" x14ac:dyDescent="0.2">
      <c r="A224" s="20" t="s">
        <v>104</v>
      </c>
      <c r="B224" s="21" t="s">
        <v>105</v>
      </c>
      <c r="C224" s="22">
        <v>0</v>
      </c>
      <c r="D224" s="22">
        <v>0</v>
      </c>
      <c r="E224" s="22">
        <v>0</v>
      </c>
      <c r="F224" s="22">
        <v>0</v>
      </c>
      <c r="G224" s="22">
        <v>0</v>
      </c>
      <c r="H224" s="22">
        <v>0</v>
      </c>
      <c r="I224" s="22">
        <v>0</v>
      </c>
      <c r="J224" s="22">
        <v>0</v>
      </c>
      <c r="K224" s="92">
        <f t="shared" si="30"/>
        <v>0</v>
      </c>
    </row>
    <row r="225" spans="1:11" ht="25.5" x14ac:dyDescent="0.2">
      <c r="A225" s="20" t="s">
        <v>106</v>
      </c>
      <c r="B225" s="21" t="s">
        <v>107</v>
      </c>
      <c r="C225" s="22">
        <v>55</v>
      </c>
      <c r="D225" s="22">
        <v>0</v>
      </c>
      <c r="E225" s="22">
        <v>0</v>
      </c>
      <c r="F225" s="22">
        <v>0</v>
      </c>
      <c r="G225" s="22">
        <v>17</v>
      </c>
      <c r="H225" s="22">
        <v>0</v>
      </c>
      <c r="I225" s="22">
        <v>0</v>
      </c>
      <c r="J225" s="22">
        <v>0</v>
      </c>
      <c r="K225" s="92">
        <f t="shared" si="30"/>
        <v>72</v>
      </c>
    </row>
    <row r="226" spans="1:11" x14ac:dyDescent="0.2">
      <c r="A226" s="20" t="s">
        <v>108</v>
      </c>
      <c r="B226" s="21" t="s">
        <v>109</v>
      </c>
      <c r="C226" s="22">
        <v>13</v>
      </c>
      <c r="D226" s="22">
        <v>0</v>
      </c>
      <c r="E226" s="22">
        <v>0</v>
      </c>
      <c r="F226" s="22">
        <v>0</v>
      </c>
      <c r="G226" s="22">
        <v>12</v>
      </c>
      <c r="H226" s="22">
        <v>0</v>
      </c>
      <c r="I226" s="22">
        <v>3</v>
      </c>
      <c r="J226" s="22">
        <v>1</v>
      </c>
      <c r="K226" s="92">
        <f t="shared" si="30"/>
        <v>29</v>
      </c>
    </row>
    <row r="227" spans="1:11" x14ac:dyDescent="0.2">
      <c r="A227" s="24" t="s">
        <v>110</v>
      </c>
      <c r="B227" s="25" t="s">
        <v>111</v>
      </c>
      <c r="C227" s="93">
        <f>SUM(C216:C226)</f>
        <v>68</v>
      </c>
      <c r="D227" s="93">
        <f t="shared" ref="D227:J227" si="31">SUM(D216:D226)</f>
        <v>0</v>
      </c>
      <c r="E227" s="93">
        <f t="shared" si="31"/>
        <v>0</v>
      </c>
      <c r="F227" s="93">
        <f t="shared" si="31"/>
        <v>0</v>
      </c>
      <c r="G227" s="93">
        <f t="shared" si="31"/>
        <v>59</v>
      </c>
      <c r="H227" s="93">
        <f t="shared" si="31"/>
        <v>0</v>
      </c>
      <c r="I227" s="93">
        <f t="shared" si="31"/>
        <v>3</v>
      </c>
      <c r="J227" s="93">
        <f t="shared" si="31"/>
        <v>1</v>
      </c>
      <c r="K227" s="104">
        <f>SUM(K216:K226)</f>
        <v>131</v>
      </c>
    </row>
    <row r="228" spans="1:11" s="16" customFormat="1" x14ac:dyDescent="0.2">
      <c r="A228" s="27" t="s">
        <v>127</v>
      </c>
      <c r="B228" s="28"/>
      <c r="C228" s="701"/>
      <c r="D228" s="701"/>
      <c r="E228" s="701"/>
      <c r="F228" s="701"/>
      <c r="G228" s="701"/>
      <c r="H228" s="701"/>
      <c r="I228" s="701"/>
      <c r="J228" s="701"/>
      <c r="K228" s="702"/>
    </row>
    <row r="229" spans="1:11" s="19" customFormat="1" x14ac:dyDescent="0.2">
      <c r="A229" s="17" t="s">
        <v>86</v>
      </c>
      <c r="B229" s="18" t="s">
        <v>87</v>
      </c>
      <c r="C229" s="699"/>
      <c r="D229" s="699"/>
      <c r="E229" s="699"/>
      <c r="F229" s="699"/>
      <c r="G229" s="699"/>
      <c r="H229" s="699"/>
      <c r="I229" s="699"/>
      <c r="J229" s="699"/>
      <c r="K229" s="700"/>
    </row>
    <row r="230" spans="1:11" x14ac:dyDescent="0.2">
      <c r="A230" s="20" t="s">
        <v>88</v>
      </c>
      <c r="B230" s="21" t="s">
        <v>89</v>
      </c>
      <c r="C230" s="22">
        <v>0</v>
      </c>
      <c r="D230" s="22">
        <v>0</v>
      </c>
      <c r="E230" s="22">
        <v>0</v>
      </c>
      <c r="F230" s="22">
        <v>0</v>
      </c>
      <c r="G230" s="22">
        <v>0</v>
      </c>
      <c r="H230" s="22">
        <v>0</v>
      </c>
      <c r="I230" s="22">
        <v>0</v>
      </c>
      <c r="J230" s="22">
        <v>0</v>
      </c>
      <c r="K230" s="92">
        <f>SUM(C230:J230)</f>
        <v>0</v>
      </c>
    </row>
    <row r="231" spans="1:11" x14ac:dyDescent="0.2">
      <c r="A231" s="20" t="s">
        <v>90</v>
      </c>
      <c r="B231" s="21" t="s">
        <v>91</v>
      </c>
      <c r="C231" s="22">
        <v>0</v>
      </c>
      <c r="D231" s="22">
        <v>0</v>
      </c>
      <c r="E231" s="22">
        <v>0</v>
      </c>
      <c r="F231" s="22">
        <v>0</v>
      </c>
      <c r="G231" s="22">
        <v>0</v>
      </c>
      <c r="H231" s="22">
        <v>0</v>
      </c>
      <c r="I231" s="22">
        <v>0</v>
      </c>
      <c r="J231" s="22">
        <v>0</v>
      </c>
      <c r="K231" s="92">
        <f t="shared" ref="K231:K240" si="32">SUM(C231:J231)</f>
        <v>0</v>
      </c>
    </row>
    <row r="232" spans="1:11" x14ac:dyDescent="0.2">
      <c r="A232" s="20" t="s">
        <v>92</v>
      </c>
      <c r="B232" s="21" t="s">
        <v>93</v>
      </c>
      <c r="C232" s="22">
        <v>60</v>
      </c>
      <c r="D232" s="22">
        <v>0</v>
      </c>
      <c r="E232" s="22">
        <v>0</v>
      </c>
      <c r="F232" s="22">
        <v>0</v>
      </c>
      <c r="G232" s="22">
        <v>62</v>
      </c>
      <c r="H232" s="22">
        <v>7</v>
      </c>
      <c r="I232" s="22">
        <v>0</v>
      </c>
      <c r="J232" s="22">
        <v>0</v>
      </c>
      <c r="K232" s="92">
        <f t="shared" si="32"/>
        <v>129</v>
      </c>
    </row>
    <row r="233" spans="1:11" x14ac:dyDescent="0.2">
      <c r="A233" s="20" t="s">
        <v>94</v>
      </c>
      <c r="B233" s="21" t="s">
        <v>95</v>
      </c>
      <c r="C233" s="22">
        <v>0</v>
      </c>
      <c r="D233" s="22">
        <v>0</v>
      </c>
      <c r="E233" s="22">
        <v>0</v>
      </c>
      <c r="F233" s="22">
        <v>0</v>
      </c>
      <c r="G233" s="22">
        <v>5</v>
      </c>
      <c r="H233" s="22">
        <v>0</v>
      </c>
      <c r="I233" s="22">
        <v>0</v>
      </c>
      <c r="J233" s="22">
        <v>0</v>
      </c>
      <c r="K233" s="92">
        <f t="shared" si="32"/>
        <v>5</v>
      </c>
    </row>
    <row r="234" spans="1:11" x14ac:dyDescent="0.2">
      <c r="A234" s="20" t="s">
        <v>96</v>
      </c>
      <c r="B234" s="21" t="s">
        <v>97</v>
      </c>
      <c r="C234" s="22">
        <v>0</v>
      </c>
      <c r="D234" s="22">
        <v>0</v>
      </c>
      <c r="E234" s="22">
        <v>0</v>
      </c>
      <c r="F234" s="22">
        <v>0</v>
      </c>
      <c r="G234" s="22">
        <v>0</v>
      </c>
      <c r="H234" s="22">
        <v>0</v>
      </c>
      <c r="I234" s="22">
        <v>0</v>
      </c>
      <c r="J234" s="22">
        <v>0</v>
      </c>
      <c r="K234" s="92">
        <f t="shared" si="32"/>
        <v>0</v>
      </c>
    </row>
    <row r="235" spans="1:11" x14ac:dyDescent="0.2">
      <c r="A235" s="20" t="s">
        <v>98</v>
      </c>
      <c r="B235" s="21" t="s">
        <v>99</v>
      </c>
      <c r="C235" s="22">
        <v>0</v>
      </c>
      <c r="D235" s="22">
        <v>0</v>
      </c>
      <c r="E235" s="22">
        <v>0</v>
      </c>
      <c r="F235" s="22">
        <v>0</v>
      </c>
      <c r="G235" s="22">
        <v>0</v>
      </c>
      <c r="H235" s="22">
        <v>0</v>
      </c>
      <c r="I235" s="22">
        <v>0</v>
      </c>
      <c r="J235" s="22">
        <v>0</v>
      </c>
      <c r="K235" s="92">
        <f t="shared" si="32"/>
        <v>0</v>
      </c>
    </row>
    <row r="236" spans="1:11" x14ac:dyDescent="0.2">
      <c r="A236" s="20" t="s">
        <v>100</v>
      </c>
      <c r="B236" s="21" t="s">
        <v>101</v>
      </c>
      <c r="C236" s="22">
        <v>0</v>
      </c>
      <c r="D236" s="22">
        <v>0</v>
      </c>
      <c r="E236" s="22">
        <v>0</v>
      </c>
      <c r="F236" s="22">
        <v>0</v>
      </c>
      <c r="G236" s="22">
        <v>0</v>
      </c>
      <c r="H236" s="22">
        <v>0</v>
      </c>
      <c r="I236" s="22">
        <v>0</v>
      </c>
      <c r="J236" s="22">
        <v>0</v>
      </c>
      <c r="K236" s="92">
        <f t="shared" si="32"/>
        <v>0</v>
      </c>
    </row>
    <row r="237" spans="1:11" x14ac:dyDescent="0.2">
      <c r="A237" s="20" t="s">
        <v>102</v>
      </c>
      <c r="B237" s="21" t="s">
        <v>103</v>
      </c>
      <c r="C237" s="22">
        <v>0</v>
      </c>
      <c r="D237" s="22">
        <v>0</v>
      </c>
      <c r="E237" s="22">
        <v>0</v>
      </c>
      <c r="F237" s="22">
        <v>0</v>
      </c>
      <c r="G237" s="22">
        <v>0</v>
      </c>
      <c r="H237" s="22">
        <v>0</v>
      </c>
      <c r="I237" s="22">
        <v>0</v>
      </c>
      <c r="J237" s="22">
        <v>0</v>
      </c>
      <c r="K237" s="92">
        <f t="shared" si="32"/>
        <v>0</v>
      </c>
    </row>
    <row r="238" spans="1:11" x14ac:dyDescent="0.2">
      <c r="A238" s="20" t="s">
        <v>104</v>
      </c>
      <c r="B238" s="21" t="s">
        <v>105</v>
      </c>
      <c r="C238" s="22">
        <v>0</v>
      </c>
      <c r="D238" s="22">
        <v>0</v>
      </c>
      <c r="E238" s="22">
        <v>0</v>
      </c>
      <c r="F238" s="22">
        <v>0</v>
      </c>
      <c r="G238" s="22">
        <v>0</v>
      </c>
      <c r="H238" s="22">
        <v>0</v>
      </c>
      <c r="I238" s="22">
        <v>0</v>
      </c>
      <c r="J238" s="22">
        <v>0</v>
      </c>
      <c r="K238" s="92">
        <f t="shared" si="32"/>
        <v>0</v>
      </c>
    </row>
    <row r="239" spans="1:11" ht="12.75" customHeight="1" x14ac:dyDescent="0.2">
      <c r="A239" s="20" t="s">
        <v>106</v>
      </c>
      <c r="B239" s="21" t="s">
        <v>107</v>
      </c>
      <c r="C239" s="22">
        <v>0</v>
      </c>
      <c r="D239" s="22">
        <v>0</v>
      </c>
      <c r="E239" s="22">
        <v>0</v>
      </c>
      <c r="F239" s="22">
        <v>0</v>
      </c>
      <c r="G239" s="22">
        <v>0</v>
      </c>
      <c r="H239" s="22">
        <v>0</v>
      </c>
      <c r="I239" s="22">
        <v>0</v>
      </c>
      <c r="J239" s="22">
        <v>0</v>
      </c>
      <c r="K239" s="92">
        <f t="shared" si="32"/>
        <v>0</v>
      </c>
    </row>
    <row r="240" spans="1:11" x14ac:dyDescent="0.2">
      <c r="A240" s="20" t="s">
        <v>108</v>
      </c>
      <c r="B240" s="21" t="s">
        <v>109</v>
      </c>
      <c r="C240" s="22">
        <v>0</v>
      </c>
      <c r="D240" s="22">
        <v>0</v>
      </c>
      <c r="E240" s="22">
        <v>0</v>
      </c>
      <c r="F240" s="22">
        <v>0</v>
      </c>
      <c r="G240" s="22">
        <v>0</v>
      </c>
      <c r="H240" s="22">
        <v>0</v>
      </c>
      <c r="I240" s="22">
        <v>0</v>
      </c>
      <c r="J240" s="22">
        <v>0</v>
      </c>
      <c r="K240" s="92">
        <f t="shared" si="32"/>
        <v>0</v>
      </c>
    </row>
    <row r="241" spans="1:11" x14ac:dyDescent="0.2">
      <c r="A241" s="24" t="s">
        <v>110</v>
      </c>
      <c r="B241" s="29" t="s">
        <v>111</v>
      </c>
      <c r="C241" s="93">
        <f>SUM(C230:C240)</f>
        <v>60</v>
      </c>
      <c r="D241" s="93">
        <f t="shared" ref="D241:J241" si="33">SUM(D230:D240)</f>
        <v>0</v>
      </c>
      <c r="E241" s="93">
        <f t="shared" si="33"/>
        <v>0</v>
      </c>
      <c r="F241" s="93">
        <f t="shared" si="33"/>
        <v>0</v>
      </c>
      <c r="G241" s="93">
        <f t="shared" si="33"/>
        <v>67</v>
      </c>
      <c r="H241" s="93">
        <f t="shared" si="33"/>
        <v>7</v>
      </c>
      <c r="I241" s="93">
        <f t="shared" si="33"/>
        <v>0</v>
      </c>
      <c r="J241" s="93">
        <f t="shared" si="33"/>
        <v>0</v>
      </c>
      <c r="K241" s="104">
        <f>SUM(K230:K240)</f>
        <v>134</v>
      </c>
    </row>
    <row r="242" spans="1:11" x14ac:dyDescent="0.2">
      <c r="A242" s="30" t="s">
        <v>77</v>
      </c>
      <c r="B242" s="28"/>
      <c r="C242" s="701"/>
      <c r="D242" s="701"/>
      <c r="E242" s="701"/>
      <c r="F242" s="701"/>
      <c r="G242" s="701"/>
      <c r="H242" s="701"/>
      <c r="I242" s="701"/>
      <c r="J242" s="701"/>
      <c r="K242" s="702"/>
    </row>
    <row r="243" spans="1:11" x14ac:dyDescent="0.2">
      <c r="A243" s="17" t="s">
        <v>86</v>
      </c>
      <c r="B243" s="18" t="s">
        <v>87</v>
      </c>
      <c r="C243" s="699"/>
      <c r="D243" s="699"/>
      <c r="E243" s="699"/>
      <c r="F243" s="699"/>
      <c r="G243" s="699"/>
      <c r="H243" s="699"/>
      <c r="I243" s="699"/>
      <c r="J243" s="699"/>
      <c r="K243" s="700"/>
    </row>
    <row r="244" spans="1:11" x14ac:dyDescent="0.2">
      <c r="A244" s="20" t="s">
        <v>88</v>
      </c>
      <c r="B244" s="21" t="s">
        <v>89</v>
      </c>
      <c r="C244" s="22">
        <f>SUM(C6,C20,C34,C48,C62,C76,C90,C104,C118,C132,C146,C160,C174,C188,C202,C216,C230)</f>
        <v>0</v>
      </c>
      <c r="D244" s="22">
        <f t="shared" ref="D244:J244" si="34">SUM(D6,D20,D34,D48,D62,D76,D90,D104,D118,D132,D146,D160,D174,D188,D202,D216,D230)</f>
        <v>0</v>
      </c>
      <c r="E244" s="22">
        <f t="shared" si="34"/>
        <v>0</v>
      </c>
      <c r="F244" s="22">
        <f t="shared" si="34"/>
        <v>0</v>
      </c>
      <c r="G244" s="22">
        <f t="shared" si="34"/>
        <v>0</v>
      </c>
      <c r="H244" s="22">
        <f t="shared" si="34"/>
        <v>0</v>
      </c>
      <c r="I244" s="22">
        <f t="shared" si="34"/>
        <v>0</v>
      </c>
      <c r="J244" s="22">
        <f t="shared" si="34"/>
        <v>0</v>
      </c>
      <c r="K244" s="23">
        <f>SUM(C244:J244)</f>
        <v>0</v>
      </c>
    </row>
    <row r="245" spans="1:11" x14ac:dyDescent="0.2">
      <c r="A245" s="20" t="s">
        <v>90</v>
      </c>
      <c r="B245" s="21" t="s">
        <v>91</v>
      </c>
      <c r="C245" s="22">
        <f t="shared" ref="C245:J254" si="35">SUM(C7,C21,C35,C49,C63,C77,C91,C105,C119,C133,C147,C161,C175,C189,C203,C217,C231)</f>
        <v>3</v>
      </c>
      <c r="D245" s="22">
        <f t="shared" si="35"/>
        <v>0</v>
      </c>
      <c r="E245" s="22">
        <f t="shared" si="35"/>
        <v>0</v>
      </c>
      <c r="F245" s="22">
        <f t="shared" si="35"/>
        <v>0</v>
      </c>
      <c r="G245" s="22">
        <f t="shared" si="35"/>
        <v>4</v>
      </c>
      <c r="H245" s="22">
        <f t="shared" si="35"/>
        <v>0</v>
      </c>
      <c r="I245" s="22">
        <f t="shared" si="35"/>
        <v>2</v>
      </c>
      <c r="J245" s="22">
        <f t="shared" si="35"/>
        <v>1</v>
      </c>
      <c r="K245" s="23">
        <f t="shared" ref="K245:K254" si="36">SUM(C245:J245)</f>
        <v>10</v>
      </c>
    </row>
    <row r="246" spans="1:11" x14ac:dyDescent="0.2">
      <c r="A246" s="20" t="s">
        <v>92</v>
      </c>
      <c r="B246" s="21" t="s">
        <v>93</v>
      </c>
      <c r="C246" s="22">
        <f t="shared" si="35"/>
        <v>60</v>
      </c>
      <c r="D246" s="22">
        <f t="shared" si="35"/>
        <v>0</v>
      </c>
      <c r="E246" s="22">
        <f t="shared" si="35"/>
        <v>0</v>
      </c>
      <c r="F246" s="22">
        <f t="shared" si="35"/>
        <v>0</v>
      </c>
      <c r="G246" s="22">
        <f t="shared" si="35"/>
        <v>106</v>
      </c>
      <c r="H246" s="22">
        <f t="shared" si="35"/>
        <v>7</v>
      </c>
      <c r="I246" s="22">
        <f t="shared" si="35"/>
        <v>8</v>
      </c>
      <c r="J246" s="22">
        <f t="shared" si="35"/>
        <v>10</v>
      </c>
      <c r="K246" s="23">
        <f t="shared" si="36"/>
        <v>191</v>
      </c>
    </row>
    <row r="247" spans="1:11" x14ac:dyDescent="0.2">
      <c r="A247" s="20" t="s">
        <v>94</v>
      </c>
      <c r="B247" s="21" t="s">
        <v>95</v>
      </c>
      <c r="C247" s="22">
        <f t="shared" si="35"/>
        <v>72</v>
      </c>
      <c r="D247" s="22">
        <f t="shared" si="35"/>
        <v>0</v>
      </c>
      <c r="E247" s="22">
        <f t="shared" si="35"/>
        <v>0</v>
      </c>
      <c r="F247" s="22">
        <f t="shared" si="35"/>
        <v>0</v>
      </c>
      <c r="G247" s="22">
        <f t="shared" si="35"/>
        <v>542</v>
      </c>
      <c r="H247" s="22">
        <f t="shared" si="35"/>
        <v>0</v>
      </c>
      <c r="I247" s="22">
        <f t="shared" si="35"/>
        <v>2</v>
      </c>
      <c r="J247" s="22">
        <f t="shared" si="35"/>
        <v>5</v>
      </c>
      <c r="K247" s="23">
        <f t="shared" si="36"/>
        <v>621</v>
      </c>
    </row>
    <row r="248" spans="1:11" x14ac:dyDescent="0.2">
      <c r="A248" s="20" t="s">
        <v>96</v>
      </c>
      <c r="B248" s="21" t="s">
        <v>97</v>
      </c>
      <c r="C248" s="22">
        <f t="shared" si="35"/>
        <v>0</v>
      </c>
      <c r="D248" s="22">
        <f t="shared" si="35"/>
        <v>0</v>
      </c>
      <c r="E248" s="22">
        <f t="shared" si="35"/>
        <v>0</v>
      </c>
      <c r="F248" s="22">
        <f t="shared" si="35"/>
        <v>0</v>
      </c>
      <c r="G248" s="22">
        <f t="shared" si="35"/>
        <v>0</v>
      </c>
      <c r="H248" s="22">
        <f t="shared" si="35"/>
        <v>0</v>
      </c>
      <c r="I248" s="22">
        <f t="shared" si="35"/>
        <v>7</v>
      </c>
      <c r="J248" s="22">
        <f t="shared" si="35"/>
        <v>3</v>
      </c>
      <c r="K248" s="23">
        <f t="shared" si="36"/>
        <v>10</v>
      </c>
    </row>
    <row r="249" spans="1:11" x14ac:dyDescent="0.2">
      <c r="A249" s="20" t="s">
        <v>98</v>
      </c>
      <c r="B249" s="21" t="s">
        <v>99</v>
      </c>
      <c r="C249" s="22">
        <f t="shared" si="35"/>
        <v>0</v>
      </c>
      <c r="D249" s="22">
        <f t="shared" si="35"/>
        <v>0</v>
      </c>
      <c r="E249" s="22">
        <f t="shared" si="35"/>
        <v>0</v>
      </c>
      <c r="F249" s="22">
        <f t="shared" si="35"/>
        <v>0</v>
      </c>
      <c r="G249" s="22">
        <f t="shared" si="35"/>
        <v>7</v>
      </c>
      <c r="H249" s="22">
        <f t="shared" si="35"/>
        <v>0</v>
      </c>
      <c r="I249" s="22">
        <f t="shared" si="35"/>
        <v>2</v>
      </c>
      <c r="J249" s="22">
        <f t="shared" si="35"/>
        <v>1</v>
      </c>
      <c r="K249" s="23">
        <f t="shared" si="36"/>
        <v>10</v>
      </c>
    </row>
    <row r="250" spans="1:11" x14ac:dyDescent="0.2">
      <c r="A250" s="20" t="s">
        <v>100</v>
      </c>
      <c r="B250" s="21" t="s">
        <v>101</v>
      </c>
      <c r="C250" s="22">
        <f t="shared" si="35"/>
        <v>42</v>
      </c>
      <c r="D250" s="22">
        <f t="shared" si="35"/>
        <v>0</v>
      </c>
      <c r="E250" s="22">
        <f t="shared" si="35"/>
        <v>0</v>
      </c>
      <c r="F250" s="22">
        <f t="shared" si="35"/>
        <v>0</v>
      </c>
      <c r="G250" s="22">
        <f t="shared" si="35"/>
        <v>35</v>
      </c>
      <c r="H250" s="22">
        <f t="shared" si="35"/>
        <v>0</v>
      </c>
      <c r="I250" s="22">
        <f t="shared" si="35"/>
        <v>0</v>
      </c>
      <c r="J250" s="22">
        <f t="shared" si="35"/>
        <v>0</v>
      </c>
      <c r="K250" s="23">
        <f t="shared" si="36"/>
        <v>77</v>
      </c>
    </row>
    <row r="251" spans="1:11" x14ac:dyDescent="0.2">
      <c r="A251" s="20" t="s">
        <v>102</v>
      </c>
      <c r="B251" s="21" t="s">
        <v>103</v>
      </c>
      <c r="C251" s="22">
        <f t="shared" si="35"/>
        <v>0</v>
      </c>
      <c r="D251" s="22">
        <f t="shared" si="35"/>
        <v>0</v>
      </c>
      <c r="E251" s="22">
        <f t="shared" si="35"/>
        <v>0</v>
      </c>
      <c r="F251" s="22">
        <f t="shared" si="35"/>
        <v>0</v>
      </c>
      <c r="G251" s="22">
        <f t="shared" si="35"/>
        <v>0</v>
      </c>
      <c r="H251" s="22">
        <f t="shared" si="35"/>
        <v>0</v>
      </c>
      <c r="I251" s="22">
        <f t="shared" si="35"/>
        <v>0</v>
      </c>
      <c r="J251" s="22">
        <f t="shared" si="35"/>
        <v>0</v>
      </c>
      <c r="K251" s="23">
        <f t="shared" si="36"/>
        <v>0</v>
      </c>
    </row>
    <row r="252" spans="1:11" x14ac:dyDescent="0.2">
      <c r="A252" s="20" t="s">
        <v>104</v>
      </c>
      <c r="B252" s="21" t="s">
        <v>105</v>
      </c>
      <c r="C252" s="22">
        <f t="shared" si="35"/>
        <v>0</v>
      </c>
      <c r="D252" s="22">
        <f t="shared" si="35"/>
        <v>0</v>
      </c>
      <c r="E252" s="22">
        <f t="shared" si="35"/>
        <v>0</v>
      </c>
      <c r="F252" s="22">
        <f t="shared" si="35"/>
        <v>0</v>
      </c>
      <c r="G252" s="22">
        <f t="shared" si="35"/>
        <v>0</v>
      </c>
      <c r="H252" s="22">
        <f t="shared" si="35"/>
        <v>0</v>
      </c>
      <c r="I252" s="22">
        <f t="shared" si="35"/>
        <v>0</v>
      </c>
      <c r="J252" s="22">
        <f t="shared" si="35"/>
        <v>0</v>
      </c>
      <c r="K252" s="23">
        <f t="shared" si="36"/>
        <v>0</v>
      </c>
    </row>
    <row r="253" spans="1:11" ht="12.75" customHeight="1" x14ac:dyDescent="0.2">
      <c r="A253" s="20" t="s">
        <v>106</v>
      </c>
      <c r="B253" s="21" t="s">
        <v>107</v>
      </c>
      <c r="C253" s="22">
        <f t="shared" si="35"/>
        <v>55</v>
      </c>
      <c r="D253" s="22">
        <f t="shared" si="35"/>
        <v>0</v>
      </c>
      <c r="E253" s="22">
        <f t="shared" si="35"/>
        <v>2245</v>
      </c>
      <c r="F253" s="22">
        <f t="shared" si="35"/>
        <v>0</v>
      </c>
      <c r="G253" s="22">
        <f t="shared" si="35"/>
        <v>17</v>
      </c>
      <c r="H253" s="22">
        <f t="shared" si="35"/>
        <v>0</v>
      </c>
      <c r="I253" s="22">
        <f t="shared" si="35"/>
        <v>0</v>
      </c>
      <c r="J253" s="22">
        <f t="shared" si="35"/>
        <v>4</v>
      </c>
      <c r="K253" s="23">
        <f t="shared" si="36"/>
        <v>2321</v>
      </c>
    </row>
    <row r="254" spans="1:11" ht="13.5" thickBot="1" x14ac:dyDescent="0.25">
      <c r="A254" s="20" t="s">
        <v>108</v>
      </c>
      <c r="B254" s="21" t="s">
        <v>109</v>
      </c>
      <c r="C254" s="22">
        <f t="shared" si="35"/>
        <v>13</v>
      </c>
      <c r="D254" s="22">
        <f t="shared" si="35"/>
        <v>0</v>
      </c>
      <c r="E254" s="22">
        <f t="shared" si="35"/>
        <v>0</v>
      </c>
      <c r="F254" s="22">
        <f t="shared" si="35"/>
        <v>0</v>
      </c>
      <c r="G254" s="22">
        <f t="shared" si="35"/>
        <v>12</v>
      </c>
      <c r="H254" s="22">
        <f t="shared" si="35"/>
        <v>0</v>
      </c>
      <c r="I254" s="22">
        <f t="shared" si="35"/>
        <v>3</v>
      </c>
      <c r="J254" s="22">
        <f t="shared" si="35"/>
        <v>1</v>
      </c>
      <c r="K254" s="31">
        <f t="shared" si="36"/>
        <v>29</v>
      </c>
    </row>
    <row r="255" spans="1:11" ht="13.5" thickBot="1" x14ac:dyDescent="0.25">
      <c r="A255" s="32" t="s">
        <v>128</v>
      </c>
      <c r="B255" s="33" t="s">
        <v>111</v>
      </c>
      <c r="C255" s="34">
        <f>SUM(C244:C254)</f>
        <v>245</v>
      </c>
      <c r="D255" s="34">
        <f t="shared" ref="D255:J255" si="37">SUM(D244:D254)</f>
        <v>0</v>
      </c>
      <c r="E255" s="34">
        <f t="shared" si="37"/>
        <v>2245</v>
      </c>
      <c r="F255" s="34">
        <f t="shared" si="37"/>
        <v>0</v>
      </c>
      <c r="G255" s="34">
        <f t="shared" si="37"/>
        <v>723</v>
      </c>
      <c r="H255" s="34">
        <f t="shared" si="37"/>
        <v>7</v>
      </c>
      <c r="I255" s="34">
        <f t="shared" si="37"/>
        <v>24</v>
      </c>
      <c r="J255" s="34">
        <f t="shared" si="37"/>
        <v>25</v>
      </c>
      <c r="K255" s="35">
        <f>SUM(K244:K254)</f>
        <v>3269</v>
      </c>
    </row>
    <row r="257" spans="1:11" x14ac:dyDescent="0.2">
      <c r="A257" s="742" t="s">
        <v>131</v>
      </c>
      <c r="B257" s="742"/>
      <c r="C257" s="742"/>
      <c r="D257" s="742"/>
      <c r="E257" s="742"/>
      <c r="F257" s="742"/>
      <c r="G257" s="742"/>
      <c r="H257" s="742"/>
      <c r="I257" s="742"/>
      <c r="J257" s="742"/>
      <c r="K257" s="742"/>
    </row>
    <row r="258" spans="1:11" x14ac:dyDescent="0.2">
      <c r="A258" s="731" t="s">
        <v>358</v>
      </c>
      <c r="B258" s="731"/>
      <c r="C258" s="731"/>
      <c r="D258" s="731"/>
      <c r="E258" s="731"/>
      <c r="F258" s="731"/>
      <c r="G258" s="731"/>
      <c r="H258" s="731"/>
      <c r="I258" s="731"/>
      <c r="J258" s="731"/>
      <c r="K258" s="731"/>
    </row>
    <row r="259" spans="1:11" x14ac:dyDescent="0.2">
      <c r="A259" s="19" t="s">
        <v>129</v>
      </c>
    </row>
    <row r="260" spans="1:11" x14ac:dyDescent="0.2">
      <c r="A260" s="36" t="s">
        <v>130</v>
      </c>
    </row>
  </sheetData>
  <mergeCells count="44">
    <mergeCell ref="C33:K33"/>
    <mergeCell ref="A1:K1"/>
    <mergeCell ref="L1:U1"/>
    <mergeCell ref="C2:D2"/>
    <mergeCell ref="E2:F2"/>
    <mergeCell ref="G2:H2"/>
    <mergeCell ref="I2:J2"/>
    <mergeCell ref="B4:K4"/>
    <mergeCell ref="C5:K5"/>
    <mergeCell ref="B18:K18"/>
    <mergeCell ref="C19:K19"/>
    <mergeCell ref="B32:K32"/>
    <mergeCell ref="C117:K117"/>
    <mergeCell ref="B46:K46"/>
    <mergeCell ref="C47:K47"/>
    <mergeCell ref="B60:K60"/>
    <mergeCell ref="C61:K61"/>
    <mergeCell ref="B74:K74"/>
    <mergeCell ref="C75:K75"/>
    <mergeCell ref="B88:K88"/>
    <mergeCell ref="C89:K89"/>
    <mergeCell ref="B102:K102"/>
    <mergeCell ref="C103:K103"/>
    <mergeCell ref="B116:K116"/>
    <mergeCell ref="C201:K201"/>
    <mergeCell ref="B130:K130"/>
    <mergeCell ref="C131:K131"/>
    <mergeCell ref="B144:K144"/>
    <mergeCell ref="C145:K145"/>
    <mergeCell ref="B158:K158"/>
    <mergeCell ref="C159:K159"/>
    <mergeCell ref="B172:K172"/>
    <mergeCell ref="C173:K173"/>
    <mergeCell ref="B186:K186"/>
    <mergeCell ref="C187:K187"/>
    <mergeCell ref="C200:K200"/>
    <mergeCell ref="A257:K257"/>
    <mergeCell ref="A258:K258"/>
    <mergeCell ref="C214:K214"/>
    <mergeCell ref="C215:K215"/>
    <mergeCell ref="C228:K228"/>
    <mergeCell ref="C229:K229"/>
    <mergeCell ref="C242:K242"/>
    <mergeCell ref="C243:K243"/>
  </mergeCells>
  <pageMargins left="0.7" right="0.7" top="0.75" bottom="0.75" header="0.3" footer="0.3"/>
  <pageSetup paperSize="9" scale="20"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activeCell="F13" sqref="F13"/>
    </sheetView>
  </sheetViews>
  <sheetFormatPr defaultRowHeight="15" x14ac:dyDescent="0.25"/>
  <cols>
    <col min="1" max="1" width="33" bestFit="1" customWidth="1"/>
  </cols>
  <sheetData>
    <row r="1" spans="1:14" ht="30" customHeight="1" x14ac:dyDescent="0.25">
      <c r="A1" s="751" t="s">
        <v>359</v>
      </c>
      <c r="B1" s="752"/>
      <c r="C1" s="752"/>
      <c r="D1" s="752"/>
      <c r="E1" s="752"/>
      <c r="F1" s="752"/>
      <c r="G1" s="752"/>
      <c r="H1" s="752"/>
      <c r="I1" s="752"/>
      <c r="J1" s="752"/>
      <c r="K1" s="752"/>
      <c r="L1" s="752"/>
      <c r="M1" s="752"/>
      <c r="N1" s="753"/>
    </row>
    <row r="2" spans="1:14" ht="15" customHeight="1" x14ac:dyDescent="0.25">
      <c r="A2" s="754" t="s">
        <v>77</v>
      </c>
      <c r="B2" s="726" t="s">
        <v>78</v>
      </c>
      <c r="C2" s="726"/>
      <c r="D2" s="726"/>
      <c r="E2" s="726" t="s">
        <v>79</v>
      </c>
      <c r="F2" s="726"/>
      <c r="G2" s="726"/>
      <c r="H2" s="726" t="s">
        <v>80</v>
      </c>
      <c r="I2" s="726"/>
      <c r="J2" s="726"/>
      <c r="K2" s="726" t="s">
        <v>360</v>
      </c>
      <c r="L2" s="726"/>
      <c r="M2" s="726"/>
      <c r="N2" s="755" t="s">
        <v>82</v>
      </c>
    </row>
    <row r="3" spans="1:14" ht="15" customHeight="1" x14ac:dyDescent="0.25">
      <c r="A3" s="754"/>
      <c r="B3" s="41" t="s">
        <v>83</v>
      </c>
      <c r="C3" s="41" t="s">
        <v>84</v>
      </c>
      <c r="D3" s="41" t="s">
        <v>82</v>
      </c>
      <c r="E3" s="41" t="s">
        <v>83</v>
      </c>
      <c r="F3" s="41" t="s">
        <v>84</v>
      </c>
      <c r="G3" s="41" t="s">
        <v>82</v>
      </c>
      <c r="H3" s="41" t="s">
        <v>83</v>
      </c>
      <c r="I3" s="41" t="s">
        <v>84</v>
      </c>
      <c r="J3" s="41" t="s">
        <v>82</v>
      </c>
      <c r="K3" s="41" t="s">
        <v>83</v>
      </c>
      <c r="L3" s="41" t="s">
        <v>84</v>
      </c>
      <c r="M3" s="41" t="s">
        <v>82</v>
      </c>
      <c r="N3" s="755"/>
    </row>
    <row r="4" spans="1:14" ht="15" customHeight="1" x14ac:dyDescent="0.25">
      <c r="A4" s="27" t="s">
        <v>85</v>
      </c>
      <c r="B4" s="105">
        <v>0.14499999999999999</v>
      </c>
      <c r="C4" s="106">
        <v>0.28999999999999998</v>
      </c>
      <c r="D4" s="106">
        <v>0.19800000000000001</v>
      </c>
      <c r="E4" s="106">
        <v>0.308</v>
      </c>
      <c r="F4" s="106">
        <v>0</v>
      </c>
      <c r="G4" s="107">
        <v>0.308</v>
      </c>
      <c r="H4" s="107">
        <v>8.7999999999999995E-2</v>
      </c>
      <c r="I4" s="107">
        <v>0</v>
      </c>
      <c r="J4" s="107">
        <v>0.04</v>
      </c>
      <c r="K4" s="107">
        <v>7.6999999999999999E-2</v>
      </c>
      <c r="L4" s="107">
        <v>0.33300000000000002</v>
      </c>
      <c r="M4" s="107">
        <v>0.125</v>
      </c>
      <c r="N4" s="108">
        <v>0.13700000000000001</v>
      </c>
    </row>
    <row r="5" spans="1:14" ht="15" customHeight="1" x14ac:dyDescent="0.25">
      <c r="A5" s="27" t="s">
        <v>112</v>
      </c>
      <c r="B5" s="105">
        <v>0.34100000000000003</v>
      </c>
      <c r="C5" s="106">
        <v>0.46700000000000003</v>
      </c>
      <c r="D5" s="106">
        <v>0.40699999999999997</v>
      </c>
      <c r="E5" s="106">
        <v>0</v>
      </c>
      <c r="F5" s="106">
        <v>0</v>
      </c>
      <c r="G5" s="107">
        <v>0</v>
      </c>
      <c r="H5" s="107">
        <v>0.182</v>
      </c>
      <c r="I5" s="107">
        <v>0.64</v>
      </c>
      <c r="J5" s="107">
        <v>0.5</v>
      </c>
      <c r="K5" s="107">
        <v>0</v>
      </c>
      <c r="L5" s="107">
        <v>0</v>
      </c>
      <c r="M5" s="107">
        <v>0</v>
      </c>
      <c r="N5" s="108">
        <v>0.39600000000000002</v>
      </c>
    </row>
    <row r="6" spans="1:14" ht="15" customHeight="1" x14ac:dyDescent="0.25">
      <c r="A6" s="27" t="s">
        <v>113</v>
      </c>
      <c r="B6" s="105">
        <v>0.46400000000000002</v>
      </c>
      <c r="C6" s="106">
        <v>9.0999999999999998E-2</v>
      </c>
      <c r="D6" s="106">
        <v>0.43099999999999999</v>
      </c>
      <c r="E6" s="106">
        <v>0</v>
      </c>
      <c r="F6" s="106">
        <v>0</v>
      </c>
      <c r="G6" s="107">
        <v>0</v>
      </c>
      <c r="H6" s="107">
        <v>0.192</v>
      </c>
      <c r="I6" s="107">
        <v>0.2</v>
      </c>
      <c r="J6" s="107">
        <v>0.193</v>
      </c>
      <c r="K6" s="107">
        <v>0</v>
      </c>
      <c r="L6" s="107">
        <v>0</v>
      </c>
      <c r="M6" s="107">
        <v>0</v>
      </c>
      <c r="N6" s="108">
        <v>0.32300000000000001</v>
      </c>
    </row>
    <row r="7" spans="1:14" ht="15" customHeight="1" x14ac:dyDescent="0.25">
      <c r="A7" s="27" t="s">
        <v>114</v>
      </c>
      <c r="B7" s="105">
        <v>0</v>
      </c>
      <c r="C7" s="106">
        <v>0</v>
      </c>
      <c r="D7" s="106">
        <v>0</v>
      </c>
      <c r="E7" s="106">
        <v>0.114</v>
      </c>
      <c r="F7" s="106">
        <v>0</v>
      </c>
      <c r="G7" s="107">
        <v>0.114</v>
      </c>
      <c r="H7" s="107">
        <v>0</v>
      </c>
      <c r="I7" s="107">
        <v>0</v>
      </c>
      <c r="J7" s="107">
        <v>0</v>
      </c>
      <c r="K7" s="107">
        <v>0.05</v>
      </c>
      <c r="L7" s="107">
        <v>3.5999999999999997E-2</v>
      </c>
      <c r="M7" s="107">
        <v>3.9E-2</v>
      </c>
      <c r="N7" s="108">
        <v>0.106</v>
      </c>
    </row>
    <row r="8" spans="1:14" ht="15" customHeight="1" x14ac:dyDescent="0.25">
      <c r="A8" s="27" t="s">
        <v>115</v>
      </c>
      <c r="B8" s="105">
        <v>0.20200000000000001</v>
      </c>
      <c r="C8" s="106">
        <v>0.379</v>
      </c>
      <c r="D8" s="106">
        <v>0.26300000000000001</v>
      </c>
      <c r="E8" s="106">
        <v>0.317</v>
      </c>
      <c r="F8" s="106">
        <v>0</v>
      </c>
      <c r="G8" s="107">
        <v>0.317</v>
      </c>
      <c r="H8" s="107">
        <v>0.21099999999999999</v>
      </c>
      <c r="I8" s="107">
        <v>0.45900000000000002</v>
      </c>
      <c r="J8" s="107">
        <v>0.39</v>
      </c>
      <c r="K8" s="107">
        <v>8.7999999999999995E-2</v>
      </c>
      <c r="L8" s="107">
        <v>2.3E-2</v>
      </c>
      <c r="M8" s="107">
        <v>6.9000000000000006E-2</v>
      </c>
      <c r="N8" s="108">
        <v>0.28399999999999997</v>
      </c>
    </row>
    <row r="9" spans="1:14" ht="15" customHeight="1" x14ac:dyDescent="0.25">
      <c r="A9" s="27" t="s">
        <v>116</v>
      </c>
      <c r="B9" s="105">
        <v>8.5999999999999993E-2</v>
      </c>
      <c r="C9" s="106">
        <v>0.59099999999999997</v>
      </c>
      <c r="D9" s="106">
        <v>0.36699999999999999</v>
      </c>
      <c r="E9" s="106">
        <v>0.19900000000000001</v>
      </c>
      <c r="F9" s="106">
        <v>0</v>
      </c>
      <c r="G9" s="107">
        <v>0.19900000000000001</v>
      </c>
      <c r="H9" s="107">
        <v>3.5999999999999997E-2</v>
      </c>
      <c r="I9" s="107">
        <v>0</v>
      </c>
      <c r="J9" s="107">
        <v>3.5999999999999997E-2</v>
      </c>
      <c r="K9" s="107">
        <v>9.0999999999999998E-2</v>
      </c>
      <c r="L9" s="107">
        <v>0</v>
      </c>
      <c r="M9" s="107">
        <v>6.7000000000000004E-2</v>
      </c>
      <c r="N9" s="108">
        <v>0.20100000000000001</v>
      </c>
    </row>
    <row r="10" spans="1:14" ht="15" customHeight="1" x14ac:dyDescent="0.25">
      <c r="A10" s="27" t="s">
        <v>117</v>
      </c>
      <c r="B10" s="105">
        <v>0.16900000000000001</v>
      </c>
      <c r="C10" s="106">
        <v>0.42299999999999999</v>
      </c>
      <c r="D10" s="106">
        <v>0.247</v>
      </c>
      <c r="E10" s="106">
        <v>8.5999999999999993E-2</v>
      </c>
      <c r="F10" s="106">
        <v>0</v>
      </c>
      <c r="G10" s="107">
        <v>8.5999999999999993E-2</v>
      </c>
      <c r="H10" s="107">
        <v>0</v>
      </c>
      <c r="I10" s="107">
        <v>0</v>
      </c>
      <c r="J10" s="107">
        <v>0</v>
      </c>
      <c r="K10" s="107">
        <v>0.2</v>
      </c>
      <c r="L10" s="107">
        <v>0.217</v>
      </c>
      <c r="M10" s="107">
        <v>0.20799999999999999</v>
      </c>
      <c r="N10" s="108">
        <v>0.15</v>
      </c>
    </row>
    <row r="11" spans="1:14" ht="15" customHeight="1" x14ac:dyDescent="0.25">
      <c r="A11" s="27" t="s">
        <v>118</v>
      </c>
      <c r="B11" s="105">
        <v>0</v>
      </c>
      <c r="C11" s="106">
        <v>0</v>
      </c>
      <c r="D11" s="106">
        <v>0</v>
      </c>
      <c r="E11" s="106">
        <v>0.13600000000000001</v>
      </c>
      <c r="F11" s="106">
        <v>0</v>
      </c>
      <c r="G11" s="107">
        <v>0.13600000000000001</v>
      </c>
      <c r="H11" s="107">
        <v>0</v>
      </c>
      <c r="I11" s="107">
        <v>0</v>
      </c>
      <c r="J11" s="107">
        <v>0</v>
      </c>
      <c r="K11" s="107">
        <v>0</v>
      </c>
      <c r="L11" s="107">
        <v>0.105</v>
      </c>
      <c r="M11" s="107">
        <v>5.6000000000000001E-2</v>
      </c>
      <c r="N11" s="108">
        <v>0.13</v>
      </c>
    </row>
    <row r="12" spans="1:14" ht="15" customHeight="1" x14ac:dyDescent="0.25">
      <c r="A12" s="27" t="s">
        <v>119</v>
      </c>
      <c r="B12" s="105">
        <v>0.33300000000000002</v>
      </c>
      <c r="C12" s="106">
        <v>0</v>
      </c>
      <c r="D12" s="106">
        <v>0.33300000000000002</v>
      </c>
      <c r="E12" s="106">
        <v>0.23300000000000001</v>
      </c>
      <c r="F12" s="106">
        <v>0</v>
      </c>
      <c r="G12" s="107">
        <v>0.23300000000000001</v>
      </c>
      <c r="H12" s="107">
        <v>0</v>
      </c>
      <c r="I12" s="107">
        <v>0</v>
      </c>
      <c r="J12" s="107">
        <v>0</v>
      </c>
      <c r="K12" s="107">
        <v>7.0999999999999994E-2</v>
      </c>
      <c r="L12" s="107">
        <v>0</v>
      </c>
      <c r="M12" s="107">
        <v>2.3E-2</v>
      </c>
      <c r="N12" s="108">
        <v>0.216</v>
      </c>
    </row>
    <row r="13" spans="1:14" ht="15" customHeight="1" x14ac:dyDescent="0.25">
      <c r="A13" s="27" t="s">
        <v>120</v>
      </c>
      <c r="B13" s="105">
        <v>0.60299999999999998</v>
      </c>
      <c r="C13" s="106">
        <v>0.76700000000000002</v>
      </c>
      <c r="D13" s="106">
        <v>0.65900000000000003</v>
      </c>
      <c r="E13" s="106">
        <v>0.53</v>
      </c>
      <c r="F13" s="106">
        <v>0</v>
      </c>
      <c r="G13" s="107">
        <v>0.53</v>
      </c>
      <c r="H13" s="107">
        <v>9.7000000000000003E-2</v>
      </c>
      <c r="I13" s="107">
        <v>0</v>
      </c>
      <c r="J13" s="107">
        <v>9.7000000000000003E-2</v>
      </c>
      <c r="K13" s="107">
        <v>5.3999999999999999E-2</v>
      </c>
      <c r="L13" s="107">
        <v>0.125</v>
      </c>
      <c r="M13" s="107">
        <v>6.7000000000000004E-2</v>
      </c>
      <c r="N13" s="108">
        <v>0.48899999999999999</v>
      </c>
    </row>
    <row r="14" spans="1:14" ht="15" customHeight="1" x14ac:dyDescent="0.25">
      <c r="A14" s="27" t="s">
        <v>121</v>
      </c>
      <c r="B14" s="105">
        <v>0.27400000000000002</v>
      </c>
      <c r="C14" s="106">
        <v>0.41499999999999998</v>
      </c>
      <c r="D14" s="106">
        <v>0.28100000000000003</v>
      </c>
      <c r="E14" s="106">
        <v>0</v>
      </c>
      <c r="F14" s="106">
        <v>0</v>
      </c>
      <c r="G14" s="107">
        <v>0</v>
      </c>
      <c r="H14" s="107">
        <v>0.114</v>
      </c>
      <c r="I14" s="107">
        <v>0.27500000000000002</v>
      </c>
      <c r="J14" s="107">
        <v>0.128</v>
      </c>
      <c r="K14" s="107">
        <v>3.5999999999999997E-2</v>
      </c>
      <c r="L14" s="107">
        <v>0.161</v>
      </c>
      <c r="M14" s="107">
        <v>6.3E-2</v>
      </c>
      <c r="N14" s="108">
        <v>0.21299999999999999</v>
      </c>
    </row>
    <row r="15" spans="1:14" ht="15" customHeight="1" x14ac:dyDescent="0.25">
      <c r="A15" s="27" t="s">
        <v>122</v>
      </c>
      <c r="B15" s="105">
        <v>0.40100000000000002</v>
      </c>
      <c r="C15" s="106">
        <v>0</v>
      </c>
      <c r="D15" s="106">
        <v>0.40100000000000002</v>
      </c>
      <c r="E15" s="106">
        <v>0</v>
      </c>
      <c r="F15" s="106">
        <v>0</v>
      </c>
      <c r="G15" s="107">
        <v>0</v>
      </c>
      <c r="H15" s="107">
        <v>0.111</v>
      </c>
      <c r="I15" s="107">
        <v>0</v>
      </c>
      <c r="J15" s="107">
        <v>0.111</v>
      </c>
      <c r="K15" s="107">
        <v>5.0999999999999997E-2</v>
      </c>
      <c r="L15" s="107">
        <v>0</v>
      </c>
      <c r="M15" s="107">
        <v>4.9000000000000002E-2</v>
      </c>
      <c r="N15" s="108">
        <v>0.26500000000000001</v>
      </c>
    </row>
    <row r="16" spans="1:14" ht="15" customHeight="1" x14ac:dyDescent="0.25">
      <c r="A16" s="27" t="s">
        <v>123</v>
      </c>
      <c r="B16" s="105">
        <v>0.44600000000000001</v>
      </c>
      <c r="C16" s="106">
        <v>0.88900000000000001</v>
      </c>
      <c r="D16" s="106">
        <v>0.45200000000000001</v>
      </c>
      <c r="E16" s="106">
        <v>0</v>
      </c>
      <c r="F16" s="106">
        <v>0</v>
      </c>
      <c r="G16" s="107">
        <v>0</v>
      </c>
      <c r="H16" s="107">
        <v>9.0999999999999998E-2</v>
      </c>
      <c r="I16" s="107">
        <v>0.5</v>
      </c>
      <c r="J16" s="107">
        <v>9.4E-2</v>
      </c>
      <c r="K16" s="107">
        <v>0</v>
      </c>
      <c r="L16" s="107">
        <v>0</v>
      </c>
      <c r="M16" s="107">
        <v>0</v>
      </c>
      <c r="N16" s="108">
        <v>0.32300000000000001</v>
      </c>
    </row>
    <row r="17" spans="1:14" ht="15" customHeight="1" x14ac:dyDescent="0.25">
      <c r="A17" s="27" t="s">
        <v>124</v>
      </c>
      <c r="B17" s="105">
        <v>0.26900000000000002</v>
      </c>
      <c r="C17" s="106">
        <v>0.313</v>
      </c>
      <c r="D17" s="106">
        <v>0.28299999999999997</v>
      </c>
      <c r="E17" s="106">
        <v>0.124</v>
      </c>
      <c r="F17" s="106">
        <v>8.8999999999999996E-2</v>
      </c>
      <c r="G17" s="107">
        <v>0.112</v>
      </c>
      <c r="H17" s="107">
        <v>0.111</v>
      </c>
      <c r="I17" s="107">
        <v>0.20100000000000001</v>
      </c>
      <c r="J17" s="107">
        <v>0.152</v>
      </c>
      <c r="K17" s="107">
        <v>2.1999999999999999E-2</v>
      </c>
      <c r="L17" s="107">
        <v>0</v>
      </c>
      <c r="M17" s="107">
        <v>1.6E-2</v>
      </c>
      <c r="N17" s="108">
        <v>0.223</v>
      </c>
    </row>
    <row r="18" spans="1:14" ht="15" customHeight="1" x14ac:dyDescent="0.25">
      <c r="A18" s="27" t="s">
        <v>125</v>
      </c>
      <c r="B18" s="105">
        <v>0.27300000000000002</v>
      </c>
      <c r="C18" s="106">
        <v>0.54300000000000004</v>
      </c>
      <c r="D18" s="106">
        <v>0.33300000000000002</v>
      </c>
      <c r="E18" s="106">
        <v>0</v>
      </c>
      <c r="F18" s="106">
        <v>0</v>
      </c>
      <c r="G18" s="107">
        <v>0</v>
      </c>
      <c r="H18" s="107">
        <v>0.13600000000000001</v>
      </c>
      <c r="I18" s="107">
        <v>0.30499999999999999</v>
      </c>
      <c r="J18" s="107">
        <v>0.16400000000000001</v>
      </c>
      <c r="K18" s="107">
        <v>6.7000000000000004E-2</v>
      </c>
      <c r="L18" s="107">
        <v>0</v>
      </c>
      <c r="M18" s="107">
        <v>6.3E-2</v>
      </c>
      <c r="N18" s="108">
        <v>0.249</v>
      </c>
    </row>
    <row r="19" spans="1:14" ht="15" customHeight="1" x14ac:dyDescent="0.25">
      <c r="A19" s="27" t="s">
        <v>126</v>
      </c>
      <c r="B19" s="105">
        <v>0.35899999999999999</v>
      </c>
      <c r="C19" s="106">
        <v>0.57899999999999996</v>
      </c>
      <c r="D19" s="106">
        <v>0.39300000000000002</v>
      </c>
      <c r="E19" s="106">
        <v>0</v>
      </c>
      <c r="F19" s="106">
        <v>0</v>
      </c>
      <c r="G19" s="107">
        <v>0</v>
      </c>
      <c r="H19" s="107">
        <v>0.14399999999999999</v>
      </c>
      <c r="I19" s="107">
        <v>0.34699999999999998</v>
      </c>
      <c r="J19" s="107">
        <v>0.21299999999999999</v>
      </c>
      <c r="K19" s="107">
        <v>0</v>
      </c>
      <c r="L19" s="107">
        <v>0</v>
      </c>
      <c r="M19" s="107">
        <v>0</v>
      </c>
      <c r="N19" s="108">
        <v>0.308</v>
      </c>
    </row>
    <row r="20" spans="1:14" ht="15" customHeight="1" thickBot="1" x14ac:dyDescent="0.3">
      <c r="A20" s="109" t="s">
        <v>127</v>
      </c>
      <c r="B20" s="110">
        <v>0.623</v>
      </c>
      <c r="C20" s="111">
        <v>0.72899999999999998</v>
      </c>
      <c r="D20" s="111">
        <v>0.64200000000000002</v>
      </c>
      <c r="E20" s="111">
        <v>0</v>
      </c>
      <c r="F20" s="111">
        <v>0</v>
      </c>
      <c r="G20" s="112">
        <v>0</v>
      </c>
      <c r="H20" s="112">
        <v>0.224</v>
      </c>
      <c r="I20" s="112">
        <v>0.376</v>
      </c>
      <c r="J20" s="112">
        <v>0.28999999999999998</v>
      </c>
      <c r="K20" s="112">
        <v>0.152</v>
      </c>
      <c r="L20" s="112">
        <v>0.14299999999999999</v>
      </c>
      <c r="M20" s="112">
        <v>0.15</v>
      </c>
      <c r="N20" s="113">
        <v>0.53700000000000003</v>
      </c>
    </row>
    <row r="21" spans="1:14" ht="15.75" thickBot="1" x14ac:dyDescent="0.3">
      <c r="A21" s="114" t="s">
        <v>128</v>
      </c>
      <c r="B21" s="115">
        <v>0.36299999999999999</v>
      </c>
      <c r="C21" s="116">
        <v>0.47799999999999998</v>
      </c>
      <c r="D21" s="116">
        <v>0.38200000000000001</v>
      </c>
      <c r="E21" s="116">
        <v>0.23100000000000001</v>
      </c>
      <c r="F21" s="116">
        <v>8.8999999999999996E-2</v>
      </c>
      <c r="G21" s="116">
        <v>0.22900000000000001</v>
      </c>
      <c r="H21" s="116">
        <v>0.128</v>
      </c>
      <c r="I21" s="116">
        <v>0.30599999999999999</v>
      </c>
      <c r="J21" s="116">
        <v>0.16900000000000001</v>
      </c>
      <c r="K21" s="116">
        <v>5.7000000000000002E-2</v>
      </c>
      <c r="L21" s="116">
        <v>6.4000000000000001E-2</v>
      </c>
      <c r="M21" s="116">
        <v>5.8999999999999997E-2</v>
      </c>
      <c r="N21" s="117">
        <v>0.27100000000000002</v>
      </c>
    </row>
    <row r="23" spans="1:14" x14ac:dyDescent="0.25">
      <c r="A23" s="742" t="s">
        <v>361</v>
      </c>
      <c r="B23" s="742"/>
      <c r="C23" s="742"/>
      <c r="D23" s="742"/>
      <c r="E23" s="742"/>
      <c r="F23" s="742"/>
      <c r="G23" s="742"/>
      <c r="H23" s="742"/>
      <c r="I23" s="742"/>
      <c r="J23" s="742"/>
      <c r="K23" s="742"/>
      <c r="L23" s="742"/>
      <c r="M23" s="742"/>
      <c r="N23" s="742"/>
    </row>
    <row r="24" spans="1:14" x14ac:dyDescent="0.25">
      <c r="A24" s="749" t="s">
        <v>362</v>
      </c>
      <c r="B24" s="749"/>
      <c r="C24" s="749"/>
      <c r="D24" s="749"/>
      <c r="E24" s="749"/>
      <c r="F24" s="749"/>
      <c r="G24" s="749"/>
      <c r="H24" s="749"/>
      <c r="I24" s="749"/>
      <c r="J24" s="749"/>
      <c r="K24" s="749"/>
      <c r="L24" s="749"/>
      <c r="M24" s="749"/>
      <c r="N24" s="749"/>
    </row>
    <row r="25" spans="1:14" x14ac:dyDescent="0.25">
      <c r="A25" s="742" t="s">
        <v>363</v>
      </c>
      <c r="B25" s="742"/>
      <c r="C25" s="742"/>
      <c r="D25" s="742"/>
      <c r="E25" s="742"/>
      <c r="F25" s="742"/>
      <c r="G25" s="742"/>
      <c r="H25" s="742"/>
      <c r="I25" s="742"/>
      <c r="J25" s="742"/>
      <c r="K25" s="742"/>
      <c r="L25" s="742"/>
      <c r="M25" s="742"/>
      <c r="N25" s="742"/>
    </row>
    <row r="26" spans="1:14" x14ac:dyDescent="0.25">
      <c r="A26" s="19" t="s">
        <v>129</v>
      </c>
      <c r="B26" s="118"/>
      <c r="C26" s="118"/>
      <c r="D26" s="118"/>
      <c r="E26" s="118"/>
      <c r="F26" s="118"/>
      <c r="G26" s="118"/>
      <c r="H26" s="118"/>
      <c r="I26" s="118"/>
      <c r="J26" s="118"/>
      <c r="K26" s="118"/>
      <c r="L26" s="118"/>
      <c r="M26" s="118"/>
      <c r="N26" s="118"/>
    </row>
    <row r="27" spans="1:14" x14ac:dyDescent="0.25">
      <c r="A27" s="36" t="s">
        <v>130</v>
      </c>
      <c r="B27" s="118"/>
      <c r="C27" s="118"/>
      <c r="D27" s="118"/>
      <c r="E27" s="118"/>
      <c r="F27" s="118"/>
      <c r="G27" s="118"/>
      <c r="H27" s="118"/>
      <c r="I27" s="118"/>
      <c r="J27" s="118"/>
      <c r="K27" s="118"/>
      <c r="L27" s="118"/>
      <c r="M27" s="118"/>
      <c r="N27" s="118"/>
    </row>
    <row r="28" spans="1:14" x14ac:dyDescent="0.25">
      <c r="A28" s="742" t="s">
        <v>364</v>
      </c>
      <c r="B28" s="742"/>
      <c r="C28" s="742"/>
      <c r="D28" s="742"/>
      <c r="E28" s="742"/>
      <c r="F28" s="742"/>
      <c r="G28" s="742"/>
      <c r="H28" s="742"/>
      <c r="I28" s="742"/>
      <c r="J28" s="742"/>
      <c r="K28" s="742"/>
      <c r="L28" s="742"/>
      <c r="M28" s="742"/>
      <c r="N28" s="742"/>
    </row>
    <row r="29" spans="1:14" x14ac:dyDescent="0.25">
      <c r="A29" s="118"/>
      <c r="B29" s="118"/>
      <c r="C29" s="118"/>
      <c r="D29" s="118"/>
      <c r="E29" s="118"/>
      <c r="F29" s="118"/>
      <c r="G29" s="118"/>
      <c r="H29" s="118"/>
      <c r="I29" s="118"/>
      <c r="J29" s="118"/>
      <c r="K29" s="118"/>
      <c r="L29" s="118"/>
      <c r="M29" s="118"/>
      <c r="N29" s="118"/>
    </row>
    <row r="30" spans="1:14" x14ac:dyDescent="0.25">
      <c r="A30" s="119" t="s">
        <v>365</v>
      </c>
      <c r="B30" s="5"/>
      <c r="C30" s="5"/>
      <c r="D30" s="5"/>
      <c r="E30" s="5"/>
      <c r="F30" s="5"/>
      <c r="G30" s="5"/>
      <c r="H30" s="5"/>
      <c r="I30" s="5"/>
      <c r="J30" s="5"/>
      <c r="K30" s="5"/>
      <c r="L30" s="5"/>
      <c r="M30" s="5"/>
      <c r="N30" s="5"/>
    </row>
    <row r="31" spans="1:14" ht="30" customHeight="1" x14ac:dyDescent="0.25">
      <c r="A31" s="750" t="s">
        <v>366</v>
      </c>
      <c r="B31" s="750"/>
      <c r="C31" s="750"/>
      <c r="D31" s="750"/>
      <c r="E31" s="750"/>
      <c r="F31" s="750"/>
      <c r="G31" s="750"/>
      <c r="H31" s="750"/>
      <c r="I31" s="750"/>
      <c r="J31" s="750"/>
      <c r="K31" s="750"/>
      <c r="L31" s="750"/>
      <c r="M31" s="750"/>
      <c r="N31" s="750"/>
    </row>
  </sheetData>
  <mergeCells count="12">
    <mergeCell ref="A1:N1"/>
    <mergeCell ref="A2:A3"/>
    <mergeCell ref="B2:D2"/>
    <mergeCell ref="E2:G2"/>
    <mergeCell ref="H2:J2"/>
    <mergeCell ref="K2:M2"/>
    <mergeCell ref="N2:N3"/>
    <mergeCell ref="A23:N23"/>
    <mergeCell ref="A24:N24"/>
    <mergeCell ref="A25:N25"/>
    <mergeCell ref="A28:N28"/>
    <mergeCell ref="A31:N31"/>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selection sqref="A1:C1"/>
    </sheetView>
  </sheetViews>
  <sheetFormatPr defaultColWidth="9.140625" defaultRowHeight="12.75" x14ac:dyDescent="0.2"/>
  <cols>
    <col min="1" max="1" width="54.85546875" style="19" customWidth="1"/>
    <col min="2" max="2" width="13.42578125" style="19" customWidth="1"/>
    <col min="3" max="3" width="22.42578125" style="19" customWidth="1"/>
    <col min="4" max="7" width="9.140625" style="19"/>
    <col min="8" max="8" width="11.42578125" style="19" bestFit="1" customWidth="1"/>
    <col min="9" max="16384" width="9.140625" style="19"/>
  </cols>
  <sheetData>
    <row r="1" spans="1:3" ht="39.950000000000003" customHeight="1" x14ac:dyDescent="0.2">
      <c r="A1" s="756" t="s">
        <v>367</v>
      </c>
      <c r="B1" s="757"/>
      <c r="C1" s="758"/>
    </row>
    <row r="2" spans="1:3" ht="39.950000000000003" customHeight="1" x14ac:dyDescent="0.2">
      <c r="A2" s="462" t="s">
        <v>77</v>
      </c>
      <c r="B2" s="120"/>
      <c r="C2" s="39"/>
    </row>
    <row r="3" spans="1:3" ht="15" customHeight="1" x14ac:dyDescent="0.2">
      <c r="A3" s="121" t="s">
        <v>368</v>
      </c>
      <c r="B3" s="122" t="s">
        <v>369</v>
      </c>
      <c r="C3" s="123" t="s">
        <v>370</v>
      </c>
    </row>
    <row r="4" spans="1:3" ht="15" customHeight="1" x14ac:dyDescent="0.2">
      <c r="A4" s="124" t="s">
        <v>371</v>
      </c>
      <c r="B4" s="125">
        <v>3418</v>
      </c>
      <c r="C4" s="126">
        <v>16003.423932124049</v>
      </c>
    </row>
    <row r="5" spans="1:3" ht="30" customHeight="1" x14ac:dyDescent="0.2">
      <c r="A5" s="124" t="s">
        <v>372</v>
      </c>
      <c r="B5" s="125">
        <v>555</v>
      </c>
      <c r="C5" s="126">
        <v>19994.216216216217</v>
      </c>
    </row>
    <row r="6" spans="1:3" ht="30" customHeight="1" x14ac:dyDescent="0.2">
      <c r="A6" s="124" t="s">
        <v>373</v>
      </c>
      <c r="B6" s="125">
        <v>4468</v>
      </c>
      <c r="C6" s="126">
        <v>32089.444686660703</v>
      </c>
    </row>
    <row r="7" spans="1:3" ht="15" customHeight="1" x14ac:dyDescent="0.2">
      <c r="A7" s="124" t="s">
        <v>374</v>
      </c>
      <c r="B7" s="125">
        <v>21</v>
      </c>
      <c r="C7" s="126">
        <v>2500</v>
      </c>
    </row>
    <row r="8" spans="1:3" ht="15" customHeight="1" x14ac:dyDescent="0.2">
      <c r="A8" s="124" t="s">
        <v>375</v>
      </c>
      <c r="B8" s="125">
        <v>111</v>
      </c>
      <c r="C8" s="126">
        <v>23316.261261261261</v>
      </c>
    </row>
    <row r="9" spans="1:3" ht="15" customHeight="1" x14ac:dyDescent="0.2">
      <c r="A9" s="124" t="s">
        <v>376</v>
      </c>
      <c r="B9" s="125">
        <v>29499</v>
      </c>
      <c r="C9" s="126">
        <v>5934.8810400352559</v>
      </c>
    </row>
    <row r="10" spans="1:3" ht="15" customHeight="1" x14ac:dyDescent="0.2">
      <c r="A10" s="127" t="s">
        <v>377</v>
      </c>
      <c r="B10" s="128">
        <v>23689</v>
      </c>
      <c r="C10" s="129">
        <v>4522.310031660264</v>
      </c>
    </row>
    <row r="11" spans="1:3" ht="15" customHeight="1" x14ac:dyDescent="0.2">
      <c r="A11" s="124" t="s">
        <v>378</v>
      </c>
      <c r="B11" s="125">
        <v>2495</v>
      </c>
      <c r="C11" s="126">
        <v>38492.842056112218</v>
      </c>
    </row>
    <row r="12" spans="1:3" ht="15" customHeight="1" x14ac:dyDescent="0.2">
      <c r="A12" s="124" t="s">
        <v>379</v>
      </c>
      <c r="B12" s="125">
        <v>524</v>
      </c>
      <c r="C12" s="126">
        <v>61073.225190839694</v>
      </c>
    </row>
    <row r="13" spans="1:3" ht="15" customHeight="1" x14ac:dyDescent="0.2">
      <c r="A13" s="124" t="s">
        <v>380</v>
      </c>
      <c r="B13" s="125">
        <v>5585</v>
      </c>
      <c r="C13" s="126">
        <v>75432.631086839756</v>
      </c>
    </row>
    <row r="14" spans="1:3" ht="15" customHeight="1" x14ac:dyDescent="0.2">
      <c r="A14" s="124" t="s">
        <v>381</v>
      </c>
      <c r="B14" s="125">
        <v>2757</v>
      </c>
      <c r="C14" s="126">
        <v>17298.911842582518</v>
      </c>
    </row>
    <row r="15" spans="1:3" ht="15" customHeight="1" thickBot="1" x14ac:dyDescent="0.25">
      <c r="A15" s="130" t="s">
        <v>382</v>
      </c>
      <c r="B15" s="131">
        <f>SUM(B4:B9,B11:B14)</f>
        <v>49433</v>
      </c>
      <c r="C15" s="132">
        <f>((C4*B4)+(C5*B5)+(C6*B6)+(C7*B7)+(C8*B8)+(C9*B9)+(C11*B11)+(C12*B12)+(C13*B13)+(C14*B14))/B15</f>
        <v>19903.953799283881</v>
      </c>
    </row>
    <row r="16" spans="1:3" ht="15" customHeight="1" x14ac:dyDescent="0.2">
      <c r="A16" s="5"/>
      <c r="B16" s="5"/>
      <c r="C16" s="5"/>
    </row>
    <row r="17" spans="1:3" ht="15" customHeight="1" x14ac:dyDescent="0.2">
      <c r="A17" s="133" t="s">
        <v>383</v>
      </c>
      <c r="B17" s="5"/>
      <c r="C17" s="5"/>
    </row>
    <row r="18" spans="1:3" ht="48" customHeight="1" x14ac:dyDescent="0.2">
      <c r="A18" s="759" t="s">
        <v>384</v>
      </c>
      <c r="B18" s="759"/>
      <c r="C18" s="759"/>
    </row>
    <row r="19" spans="1:3" ht="40.15" customHeight="1" x14ac:dyDescent="0.2">
      <c r="A19" s="759" t="s">
        <v>385</v>
      </c>
      <c r="B19" s="759"/>
      <c r="C19" s="759"/>
    </row>
    <row r="20" spans="1:3" ht="50.45" customHeight="1" x14ac:dyDescent="0.2">
      <c r="A20" s="731" t="s">
        <v>386</v>
      </c>
      <c r="B20" s="731"/>
      <c r="C20" s="731"/>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19:C19"/>
    <mergeCell ref="A20:C20"/>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8"/>
  <sheetViews>
    <sheetView workbookViewId="0">
      <selection activeCell="F17" sqref="F17"/>
    </sheetView>
  </sheetViews>
  <sheetFormatPr defaultColWidth="8.85546875" defaultRowHeight="15" x14ac:dyDescent="0.25"/>
  <cols>
    <col min="1" max="1" width="9.5703125" style="618" bestFit="1" customWidth="1"/>
    <col min="2" max="2" width="10.7109375" style="618" bestFit="1" customWidth="1"/>
    <col min="3" max="3" width="78.28515625" style="618" bestFit="1" customWidth="1"/>
    <col min="4" max="10" width="8.42578125" style="618" customWidth="1"/>
    <col min="11" max="14" width="9.7109375" style="618" customWidth="1"/>
    <col min="15" max="16384" width="8.85546875" style="618"/>
  </cols>
  <sheetData>
    <row r="1" spans="1:12" ht="16.899999999999999" customHeight="1" x14ac:dyDescent="0.25">
      <c r="A1" s="762" t="s">
        <v>1575</v>
      </c>
      <c r="B1" s="763"/>
      <c r="C1" s="763"/>
      <c r="D1" s="763"/>
      <c r="E1" s="763"/>
      <c r="F1" s="763"/>
      <c r="G1" s="763"/>
      <c r="H1" s="763"/>
      <c r="I1" s="763"/>
      <c r="J1" s="764"/>
      <c r="K1" s="554"/>
      <c r="L1" s="554"/>
    </row>
    <row r="2" spans="1:12" ht="18" customHeight="1" x14ac:dyDescent="0.25">
      <c r="A2" s="688" t="s">
        <v>1127</v>
      </c>
      <c r="B2" s="689" t="s">
        <v>1138</v>
      </c>
      <c r="C2" s="689" t="s">
        <v>1139</v>
      </c>
      <c r="D2" s="689" t="s">
        <v>1140</v>
      </c>
      <c r="E2" s="689" t="s">
        <v>1141</v>
      </c>
      <c r="F2" s="689" t="s">
        <v>1142</v>
      </c>
      <c r="G2" s="689" t="s">
        <v>1143</v>
      </c>
      <c r="H2" s="689" t="s">
        <v>661</v>
      </c>
      <c r="I2" s="689" t="s">
        <v>1144</v>
      </c>
      <c r="J2" s="690" t="s">
        <v>135</v>
      </c>
    </row>
    <row r="3" spans="1:12" ht="12.6" customHeight="1" x14ac:dyDescent="0.25">
      <c r="A3" s="691" t="s">
        <v>1132</v>
      </c>
      <c r="B3" s="692" t="s">
        <v>1576</v>
      </c>
      <c r="C3" s="692" t="s">
        <v>1577</v>
      </c>
      <c r="D3" s="693">
        <v>6</v>
      </c>
      <c r="E3" s="693">
        <v>12</v>
      </c>
      <c r="F3" s="693">
        <v>2</v>
      </c>
      <c r="G3" s="693">
        <v>0</v>
      </c>
      <c r="H3" s="693">
        <v>18</v>
      </c>
      <c r="I3" s="693">
        <v>0</v>
      </c>
      <c r="J3" s="694">
        <v>18</v>
      </c>
    </row>
    <row r="4" spans="1:12" ht="12.6" customHeight="1" x14ac:dyDescent="0.25">
      <c r="A4" s="695" t="s">
        <v>1132</v>
      </c>
      <c r="B4" s="561" t="s">
        <v>1153</v>
      </c>
      <c r="C4" s="561" t="s">
        <v>1154</v>
      </c>
      <c r="D4" s="562">
        <v>27</v>
      </c>
      <c r="E4" s="562">
        <v>93</v>
      </c>
      <c r="F4" s="562">
        <v>8</v>
      </c>
      <c r="G4" s="562">
        <v>0</v>
      </c>
      <c r="H4" s="562">
        <v>0</v>
      </c>
      <c r="I4" s="562">
        <v>120</v>
      </c>
      <c r="J4" s="563">
        <v>120</v>
      </c>
    </row>
    <row r="5" spans="1:12" ht="12.6" customHeight="1" x14ac:dyDescent="0.25">
      <c r="A5" s="695" t="s">
        <v>1132</v>
      </c>
      <c r="B5" s="561" t="s">
        <v>1145</v>
      </c>
      <c r="C5" s="561" t="s">
        <v>299</v>
      </c>
      <c r="D5" s="562">
        <v>1</v>
      </c>
      <c r="E5" s="562">
        <v>33</v>
      </c>
      <c r="F5" s="562">
        <v>4</v>
      </c>
      <c r="G5" s="562">
        <v>0</v>
      </c>
      <c r="H5" s="562">
        <v>34</v>
      </c>
      <c r="I5" s="562">
        <v>0</v>
      </c>
      <c r="J5" s="563">
        <v>34</v>
      </c>
    </row>
    <row r="6" spans="1:12" ht="12.6" customHeight="1" x14ac:dyDescent="0.25">
      <c r="A6" s="695" t="s">
        <v>1132</v>
      </c>
      <c r="B6" s="561" t="s">
        <v>1150</v>
      </c>
      <c r="C6" s="561" t="s">
        <v>315</v>
      </c>
      <c r="D6" s="562">
        <v>12</v>
      </c>
      <c r="E6" s="562">
        <v>92</v>
      </c>
      <c r="F6" s="562">
        <v>19</v>
      </c>
      <c r="G6" s="562">
        <v>0</v>
      </c>
      <c r="H6" s="562">
        <v>104</v>
      </c>
      <c r="I6" s="562">
        <v>0</v>
      </c>
      <c r="J6" s="563">
        <v>104</v>
      </c>
    </row>
    <row r="7" spans="1:12" ht="12.6" customHeight="1" x14ac:dyDescent="0.25">
      <c r="A7" s="695" t="s">
        <v>1132</v>
      </c>
      <c r="B7" s="561" t="s">
        <v>1155</v>
      </c>
      <c r="C7" s="561" t="s">
        <v>1154</v>
      </c>
      <c r="D7" s="562">
        <v>11</v>
      </c>
      <c r="E7" s="562">
        <v>39</v>
      </c>
      <c r="F7" s="562">
        <v>3</v>
      </c>
      <c r="G7" s="562">
        <v>0</v>
      </c>
      <c r="H7" s="562">
        <v>50</v>
      </c>
      <c r="I7" s="562">
        <v>0</v>
      </c>
      <c r="J7" s="563">
        <v>50</v>
      </c>
    </row>
    <row r="8" spans="1:12" ht="12.6" customHeight="1" x14ac:dyDescent="0.25">
      <c r="A8" s="695" t="s">
        <v>1132</v>
      </c>
      <c r="B8" s="561" t="s">
        <v>1578</v>
      </c>
      <c r="C8" s="561" t="s">
        <v>1577</v>
      </c>
      <c r="D8" s="562">
        <v>1</v>
      </c>
      <c r="E8" s="562">
        <v>14</v>
      </c>
      <c r="F8" s="562">
        <v>3</v>
      </c>
      <c r="G8" s="562">
        <v>0</v>
      </c>
      <c r="H8" s="562">
        <v>15</v>
      </c>
      <c r="I8" s="562">
        <v>0</v>
      </c>
      <c r="J8" s="563">
        <v>15</v>
      </c>
    </row>
    <row r="9" spans="1:12" ht="12.6" customHeight="1" x14ac:dyDescent="0.25">
      <c r="A9" s="695" t="s">
        <v>1132</v>
      </c>
      <c r="B9" s="561" t="s">
        <v>1579</v>
      </c>
      <c r="C9" s="561" t="s">
        <v>1580</v>
      </c>
      <c r="D9" s="562">
        <v>7</v>
      </c>
      <c r="E9" s="562">
        <v>19</v>
      </c>
      <c r="F9" s="562">
        <v>1</v>
      </c>
      <c r="G9" s="562">
        <v>0</v>
      </c>
      <c r="H9" s="562">
        <v>0</v>
      </c>
      <c r="I9" s="562">
        <v>26</v>
      </c>
      <c r="J9" s="563">
        <v>26</v>
      </c>
    </row>
    <row r="10" spans="1:12" ht="12.6" customHeight="1" x14ac:dyDescent="0.25">
      <c r="A10" s="695" t="s">
        <v>1132</v>
      </c>
      <c r="B10" s="561" t="s">
        <v>1148</v>
      </c>
      <c r="C10" s="561" t="s">
        <v>1149</v>
      </c>
      <c r="D10" s="562">
        <v>4</v>
      </c>
      <c r="E10" s="562">
        <v>29</v>
      </c>
      <c r="F10" s="562">
        <v>1</v>
      </c>
      <c r="G10" s="562">
        <v>0</v>
      </c>
      <c r="H10" s="562">
        <v>0</v>
      </c>
      <c r="I10" s="562">
        <v>33</v>
      </c>
      <c r="J10" s="563">
        <v>33</v>
      </c>
    </row>
    <row r="11" spans="1:12" ht="12.6" customHeight="1" x14ac:dyDescent="0.25">
      <c r="A11" s="695" t="s">
        <v>1132</v>
      </c>
      <c r="B11" s="561" t="s">
        <v>1156</v>
      </c>
      <c r="C11" s="561" t="s">
        <v>1154</v>
      </c>
      <c r="D11" s="562">
        <v>12</v>
      </c>
      <c r="E11" s="562">
        <v>55</v>
      </c>
      <c r="F11" s="562">
        <v>2</v>
      </c>
      <c r="G11" s="562">
        <v>0</v>
      </c>
      <c r="H11" s="562">
        <v>0</v>
      </c>
      <c r="I11" s="562">
        <v>67</v>
      </c>
      <c r="J11" s="563">
        <v>67</v>
      </c>
    </row>
    <row r="12" spans="1:12" ht="12.6" customHeight="1" x14ac:dyDescent="0.25">
      <c r="A12" s="695" t="s">
        <v>1132</v>
      </c>
      <c r="B12" s="561" t="s">
        <v>1146</v>
      </c>
      <c r="C12" s="561" t="s">
        <v>299</v>
      </c>
      <c r="D12" s="562">
        <v>3</v>
      </c>
      <c r="E12" s="562">
        <v>21</v>
      </c>
      <c r="F12" s="562">
        <v>1</v>
      </c>
      <c r="G12" s="562">
        <v>0</v>
      </c>
      <c r="H12" s="562">
        <v>24</v>
      </c>
      <c r="I12" s="562">
        <v>0</v>
      </c>
      <c r="J12" s="563">
        <v>24</v>
      </c>
    </row>
    <row r="13" spans="1:12" ht="12.6" customHeight="1" x14ac:dyDescent="0.25">
      <c r="A13" s="695" t="s">
        <v>1132</v>
      </c>
      <c r="B13" s="561" t="s">
        <v>1151</v>
      </c>
      <c r="C13" s="561" t="s">
        <v>315</v>
      </c>
      <c r="D13" s="562">
        <v>6</v>
      </c>
      <c r="E13" s="562">
        <v>45</v>
      </c>
      <c r="F13" s="562">
        <v>3</v>
      </c>
      <c r="G13" s="562">
        <v>0</v>
      </c>
      <c r="H13" s="562">
        <v>51</v>
      </c>
      <c r="I13" s="562">
        <v>0</v>
      </c>
      <c r="J13" s="563">
        <v>51</v>
      </c>
    </row>
    <row r="14" spans="1:12" ht="12.6" customHeight="1" x14ac:dyDescent="0.25">
      <c r="A14" s="695" t="s">
        <v>1132</v>
      </c>
      <c r="B14" s="561" t="s">
        <v>1581</v>
      </c>
      <c r="C14" s="561" t="s">
        <v>1582</v>
      </c>
      <c r="D14" s="562">
        <v>1</v>
      </c>
      <c r="E14" s="562">
        <v>2</v>
      </c>
      <c r="F14" s="562">
        <v>0</v>
      </c>
      <c r="G14" s="562">
        <v>0</v>
      </c>
      <c r="H14" s="562">
        <v>1</v>
      </c>
      <c r="I14" s="562">
        <v>2</v>
      </c>
      <c r="J14" s="563">
        <v>3</v>
      </c>
    </row>
    <row r="15" spans="1:12" ht="12.6" customHeight="1" x14ac:dyDescent="0.25">
      <c r="A15" s="695" t="s">
        <v>1132</v>
      </c>
      <c r="B15" s="561" t="s">
        <v>1583</v>
      </c>
      <c r="C15" s="561" t="s">
        <v>1584</v>
      </c>
      <c r="D15" s="562">
        <v>0</v>
      </c>
      <c r="E15" s="562">
        <v>2</v>
      </c>
      <c r="F15" s="562">
        <v>0</v>
      </c>
      <c r="G15" s="562">
        <v>0</v>
      </c>
      <c r="H15" s="562">
        <v>2</v>
      </c>
      <c r="I15" s="562">
        <v>0</v>
      </c>
      <c r="J15" s="563">
        <v>2</v>
      </c>
    </row>
    <row r="16" spans="1:12" ht="12.6" customHeight="1" x14ac:dyDescent="0.25">
      <c r="A16" s="695" t="s">
        <v>1132</v>
      </c>
      <c r="B16" s="561" t="s">
        <v>1157</v>
      </c>
      <c r="C16" s="561" t="s">
        <v>1154</v>
      </c>
      <c r="D16" s="562">
        <v>6</v>
      </c>
      <c r="E16" s="562">
        <v>16</v>
      </c>
      <c r="F16" s="562">
        <v>4</v>
      </c>
      <c r="G16" s="562">
        <v>0</v>
      </c>
      <c r="H16" s="562">
        <v>14</v>
      </c>
      <c r="I16" s="562">
        <v>8</v>
      </c>
      <c r="J16" s="563">
        <v>22</v>
      </c>
    </row>
    <row r="17" spans="1:10" ht="12.6" customHeight="1" x14ac:dyDescent="0.25">
      <c r="A17" s="695" t="s">
        <v>1132</v>
      </c>
      <c r="B17" s="561" t="s">
        <v>1147</v>
      </c>
      <c r="C17" s="561" t="s">
        <v>299</v>
      </c>
      <c r="D17" s="562">
        <v>5</v>
      </c>
      <c r="E17" s="562">
        <v>15</v>
      </c>
      <c r="F17" s="562">
        <v>1</v>
      </c>
      <c r="G17" s="562">
        <v>0</v>
      </c>
      <c r="H17" s="562">
        <v>18</v>
      </c>
      <c r="I17" s="562">
        <v>2</v>
      </c>
      <c r="J17" s="563">
        <v>20</v>
      </c>
    </row>
    <row r="18" spans="1:10" ht="12.6" customHeight="1" x14ac:dyDescent="0.25">
      <c r="A18" s="695" t="s">
        <v>1132</v>
      </c>
      <c r="B18" s="561" t="s">
        <v>1152</v>
      </c>
      <c r="C18" s="561" t="s">
        <v>315</v>
      </c>
      <c r="D18" s="562">
        <v>10</v>
      </c>
      <c r="E18" s="562">
        <v>20</v>
      </c>
      <c r="F18" s="562">
        <v>4</v>
      </c>
      <c r="G18" s="562">
        <v>0</v>
      </c>
      <c r="H18" s="562">
        <v>16</v>
      </c>
      <c r="I18" s="562">
        <v>14</v>
      </c>
      <c r="J18" s="563">
        <v>30</v>
      </c>
    </row>
    <row r="19" spans="1:10" ht="12.6" customHeight="1" x14ac:dyDescent="0.25">
      <c r="A19" s="555" t="s">
        <v>1158</v>
      </c>
      <c r="B19" s="556"/>
      <c r="C19" s="556"/>
      <c r="D19" s="557">
        <f>SUM(D3:D18)</f>
        <v>112</v>
      </c>
      <c r="E19" s="557">
        <f t="shared" ref="E19:J19" si="0">SUM(E3:E18)</f>
        <v>507</v>
      </c>
      <c r="F19" s="557">
        <f t="shared" si="0"/>
        <v>56</v>
      </c>
      <c r="G19" s="557">
        <f t="shared" si="0"/>
        <v>0</v>
      </c>
      <c r="H19" s="557">
        <f t="shared" si="0"/>
        <v>347</v>
      </c>
      <c r="I19" s="557">
        <f t="shared" si="0"/>
        <v>272</v>
      </c>
      <c r="J19" s="557">
        <f t="shared" si="0"/>
        <v>619</v>
      </c>
    </row>
    <row r="20" spans="1:10" ht="12.6" customHeight="1" x14ac:dyDescent="0.25">
      <c r="A20" s="695" t="s">
        <v>1133</v>
      </c>
      <c r="B20" s="561" t="s">
        <v>1585</v>
      </c>
      <c r="C20" s="561" t="s">
        <v>1586</v>
      </c>
      <c r="D20" s="562">
        <v>8</v>
      </c>
      <c r="E20" s="562">
        <v>34</v>
      </c>
      <c r="F20" s="562">
        <v>2</v>
      </c>
      <c r="G20" s="562">
        <v>0</v>
      </c>
      <c r="H20" s="562">
        <v>11</v>
      </c>
      <c r="I20" s="562">
        <v>31</v>
      </c>
      <c r="J20" s="563">
        <v>42</v>
      </c>
    </row>
    <row r="21" spans="1:10" ht="12.6" customHeight="1" x14ac:dyDescent="0.25">
      <c r="A21" s="695" t="s">
        <v>1133</v>
      </c>
      <c r="B21" s="561" t="s">
        <v>1153</v>
      </c>
      <c r="C21" s="561" t="s">
        <v>1154</v>
      </c>
      <c r="D21" s="562">
        <v>17</v>
      </c>
      <c r="E21" s="562">
        <v>75</v>
      </c>
      <c r="F21" s="562">
        <v>14</v>
      </c>
      <c r="G21" s="562">
        <v>0</v>
      </c>
      <c r="H21" s="562">
        <v>55</v>
      </c>
      <c r="I21" s="562">
        <v>37</v>
      </c>
      <c r="J21" s="563">
        <v>92</v>
      </c>
    </row>
    <row r="22" spans="1:10" ht="12.6" customHeight="1" x14ac:dyDescent="0.25">
      <c r="A22" s="695" t="s">
        <v>1133</v>
      </c>
      <c r="B22" s="561" t="s">
        <v>1160</v>
      </c>
      <c r="C22" s="561" t="s">
        <v>1161</v>
      </c>
      <c r="D22" s="562">
        <v>12</v>
      </c>
      <c r="E22" s="562">
        <v>111</v>
      </c>
      <c r="F22" s="562">
        <v>3</v>
      </c>
      <c r="G22" s="562">
        <v>0</v>
      </c>
      <c r="H22" s="562">
        <v>42</v>
      </c>
      <c r="I22" s="562">
        <v>81</v>
      </c>
      <c r="J22" s="563">
        <v>123</v>
      </c>
    </row>
    <row r="23" spans="1:10" ht="12.6" customHeight="1" x14ac:dyDescent="0.25">
      <c r="A23" s="695" t="s">
        <v>1133</v>
      </c>
      <c r="B23" s="561" t="s">
        <v>1155</v>
      </c>
      <c r="C23" s="561" t="s">
        <v>1154</v>
      </c>
      <c r="D23" s="562">
        <v>0</v>
      </c>
      <c r="E23" s="562">
        <v>3</v>
      </c>
      <c r="F23" s="562">
        <v>2</v>
      </c>
      <c r="G23" s="562">
        <v>0</v>
      </c>
      <c r="H23" s="562">
        <v>1</v>
      </c>
      <c r="I23" s="562">
        <v>2</v>
      </c>
      <c r="J23" s="563">
        <v>3</v>
      </c>
    </row>
    <row r="24" spans="1:10" ht="12.6" customHeight="1" x14ac:dyDescent="0.25">
      <c r="A24" s="695" t="s">
        <v>1133</v>
      </c>
      <c r="B24" s="561" t="s">
        <v>1587</v>
      </c>
      <c r="C24" s="561" t="s">
        <v>1588</v>
      </c>
      <c r="D24" s="562">
        <v>10</v>
      </c>
      <c r="E24" s="562">
        <v>11</v>
      </c>
      <c r="F24" s="562">
        <v>0</v>
      </c>
      <c r="G24" s="562">
        <v>0</v>
      </c>
      <c r="H24" s="562">
        <v>1</v>
      </c>
      <c r="I24" s="562">
        <v>20</v>
      </c>
      <c r="J24" s="563">
        <v>21</v>
      </c>
    </row>
    <row r="25" spans="1:10" ht="12.6" customHeight="1" x14ac:dyDescent="0.25">
      <c r="A25" s="695" t="s">
        <v>1133</v>
      </c>
      <c r="B25" s="561" t="s">
        <v>1156</v>
      </c>
      <c r="C25" s="561" t="s">
        <v>1154</v>
      </c>
      <c r="D25" s="562">
        <v>6</v>
      </c>
      <c r="E25" s="562">
        <v>27</v>
      </c>
      <c r="F25" s="562">
        <v>1</v>
      </c>
      <c r="G25" s="562">
        <v>0</v>
      </c>
      <c r="H25" s="562">
        <v>13</v>
      </c>
      <c r="I25" s="562">
        <v>20</v>
      </c>
      <c r="J25" s="563">
        <v>33</v>
      </c>
    </row>
    <row r="26" spans="1:10" ht="12.6" customHeight="1" x14ac:dyDescent="0.25">
      <c r="A26" s="695" t="s">
        <v>1133</v>
      </c>
      <c r="B26" s="561" t="s">
        <v>1159</v>
      </c>
      <c r="C26" s="561" t="s">
        <v>285</v>
      </c>
      <c r="D26" s="562">
        <v>2</v>
      </c>
      <c r="E26" s="562">
        <v>6</v>
      </c>
      <c r="F26" s="562">
        <v>3</v>
      </c>
      <c r="G26" s="562">
        <v>1</v>
      </c>
      <c r="H26" s="562">
        <v>6</v>
      </c>
      <c r="I26" s="562">
        <v>2</v>
      </c>
      <c r="J26" s="563">
        <v>8</v>
      </c>
    </row>
    <row r="27" spans="1:10" ht="12.6" customHeight="1" x14ac:dyDescent="0.25">
      <c r="A27" s="695" t="s">
        <v>1133</v>
      </c>
      <c r="B27" s="561" t="s">
        <v>1157</v>
      </c>
      <c r="C27" s="561" t="s">
        <v>1154</v>
      </c>
      <c r="D27" s="562">
        <v>11</v>
      </c>
      <c r="E27" s="562">
        <v>34</v>
      </c>
      <c r="F27" s="562">
        <v>15</v>
      </c>
      <c r="G27" s="562">
        <v>6</v>
      </c>
      <c r="H27" s="562">
        <v>20</v>
      </c>
      <c r="I27" s="562">
        <v>25</v>
      </c>
      <c r="J27" s="563">
        <v>45</v>
      </c>
    </row>
    <row r="28" spans="1:10" ht="12.6" customHeight="1" x14ac:dyDescent="0.25">
      <c r="A28" s="555" t="s">
        <v>1162</v>
      </c>
      <c r="B28" s="556"/>
      <c r="C28" s="556"/>
      <c r="D28" s="557">
        <f>SUM(D20:D27)</f>
        <v>66</v>
      </c>
      <c r="E28" s="557">
        <f t="shared" ref="E28:J28" si="1">SUM(E20:E27)</f>
        <v>301</v>
      </c>
      <c r="F28" s="557">
        <f t="shared" si="1"/>
        <v>40</v>
      </c>
      <c r="G28" s="557">
        <f t="shared" si="1"/>
        <v>7</v>
      </c>
      <c r="H28" s="557">
        <f t="shared" si="1"/>
        <v>149</v>
      </c>
      <c r="I28" s="557">
        <f t="shared" si="1"/>
        <v>218</v>
      </c>
      <c r="J28" s="557">
        <f t="shared" si="1"/>
        <v>367</v>
      </c>
    </row>
    <row r="29" spans="1:10" ht="12.6" customHeight="1" x14ac:dyDescent="0.25">
      <c r="A29" s="695" t="s">
        <v>1134</v>
      </c>
      <c r="B29" s="561" t="s">
        <v>1589</v>
      </c>
      <c r="C29" s="561" t="s">
        <v>1590</v>
      </c>
      <c r="D29" s="562">
        <v>0</v>
      </c>
      <c r="E29" s="562">
        <v>13</v>
      </c>
      <c r="F29" s="562">
        <v>2</v>
      </c>
      <c r="G29" s="562">
        <v>0</v>
      </c>
      <c r="H29" s="562">
        <v>13</v>
      </c>
      <c r="I29" s="562">
        <v>0</v>
      </c>
      <c r="J29" s="563">
        <v>13</v>
      </c>
    </row>
    <row r="30" spans="1:10" ht="12.6" customHeight="1" x14ac:dyDescent="0.25">
      <c r="A30" s="695" t="s">
        <v>1134</v>
      </c>
      <c r="B30" s="561" t="s">
        <v>1591</v>
      </c>
      <c r="C30" s="561" t="s">
        <v>1592</v>
      </c>
      <c r="D30" s="562">
        <v>10</v>
      </c>
      <c r="E30" s="562">
        <v>30</v>
      </c>
      <c r="F30" s="562">
        <v>0</v>
      </c>
      <c r="G30" s="562">
        <v>0</v>
      </c>
      <c r="H30" s="562">
        <v>40</v>
      </c>
      <c r="I30" s="562">
        <v>0</v>
      </c>
      <c r="J30" s="563">
        <v>40</v>
      </c>
    </row>
    <row r="31" spans="1:10" ht="12.6" customHeight="1" x14ac:dyDescent="0.25">
      <c r="A31" s="695" t="s">
        <v>1134</v>
      </c>
      <c r="B31" s="561" t="s">
        <v>1593</v>
      </c>
      <c r="C31" s="561" t="s">
        <v>1594</v>
      </c>
      <c r="D31" s="562">
        <v>5</v>
      </c>
      <c r="E31" s="562">
        <v>7</v>
      </c>
      <c r="F31" s="562">
        <v>1</v>
      </c>
      <c r="G31" s="562">
        <v>0</v>
      </c>
      <c r="H31" s="562">
        <v>12</v>
      </c>
      <c r="I31" s="562">
        <v>0</v>
      </c>
      <c r="J31" s="563">
        <v>12</v>
      </c>
    </row>
    <row r="32" spans="1:10" ht="12.6" customHeight="1" x14ac:dyDescent="0.25">
      <c r="A32" s="695" t="s">
        <v>1134</v>
      </c>
      <c r="B32" s="561" t="s">
        <v>1595</v>
      </c>
      <c r="C32" s="561" t="s">
        <v>1596</v>
      </c>
      <c r="D32" s="562">
        <v>1</v>
      </c>
      <c r="E32" s="562">
        <v>6</v>
      </c>
      <c r="F32" s="562">
        <v>1</v>
      </c>
      <c r="G32" s="562">
        <v>0</v>
      </c>
      <c r="H32" s="562">
        <v>7</v>
      </c>
      <c r="I32" s="562">
        <v>0</v>
      </c>
      <c r="J32" s="563">
        <v>7</v>
      </c>
    </row>
    <row r="33" spans="1:10" ht="12.6" customHeight="1" x14ac:dyDescent="0.25">
      <c r="A33" s="695" t="s">
        <v>1134</v>
      </c>
      <c r="B33" s="561" t="s">
        <v>1597</v>
      </c>
      <c r="C33" s="561" t="s">
        <v>1598</v>
      </c>
      <c r="D33" s="562">
        <v>8</v>
      </c>
      <c r="E33" s="562">
        <v>17</v>
      </c>
      <c r="F33" s="562">
        <v>3</v>
      </c>
      <c r="G33" s="562">
        <v>0</v>
      </c>
      <c r="H33" s="562">
        <v>14</v>
      </c>
      <c r="I33" s="562">
        <v>11</v>
      </c>
      <c r="J33" s="563">
        <v>25</v>
      </c>
    </row>
    <row r="34" spans="1:10" ht="12.6" customHeight="1" x14ac:dyDescent="0.25">
      <c r="A34" s="695" t="s">
        <v>1134</v>
      </c>
      <c r="B34" s="561" t="s">
        <v>1599</v>
      </c>
      <c r="C34" s="561" t="s">
        <v>1600</v>
      </c>
      <c r="D34" s="562">
        <v>3</v>
      </c>
      <c r="E34" s="562">
        <v>5</v>
      </c>
      <c r="F34" s="562">
        <v>2</v>
      </c>
      <c r="G34" s="562">
        <v>0</v>
      </c>
      <c r="H34" s="562">
        <v>8</v>
      </c>
      <c r="I34" s="562">
        <v>0</v>
      </c>
      <c r="J34" s="563">
        <v>8</v>
      </c>
    </row>
    <row r="35" spans="1:10" ht="12.6" customHeight="1" x14ac:dyDescent="0.25">
      <c r="A35" s="695" t="s">
        <v>1134</v>
      </c>
      <c r="B35" s="561" t="s">
        <v>1601</v>
      </c>
      <c r="C35" s="561" t="s">
        <v>1602</v>
      </c>
      <c r="D35" s="562">
        <v>7</v>
      </c>
      <c r="E35" s="562">
        <v>27</v>
      </c>
      <c r="F35" s="562">
        <v>2</v>
      </c>
      <c r="G35" s="562">
        <v>0</v>
      </c>
      <c r="H35" s="562">
        <v>34</v>
      </c>
      <c r="I35" s="562">
        <v>0</v>
      </c>
      <c r="J35" s="563">
        <v>34</v>
      </c>
    </row>
    <row r="36" spans="1:10" ht="12.6" customHeight="1" x14ac:dyDescent="0.25">
      <c r="A36" s="695" t="s">
        <v>1134</v>
      </c>
      <c r="B36" s="561" t="s">
        <v>1163</v>
      </c>
      <c r="C36" s="561" t="s">
        <v>1149</v>
      </c>
      <c r="D36" s="562">
        <v>1</v>
      </c>
      <c r="E36" s="562">
        <v>16</v>
      </c>
      <c r="F36" s="562">
        <v>2</v>
      </c>
      <c r="G36" s="562">
        <v>0</v>
      </c>
      <c r="H36" s="562">
        <v>17</v>
      </c>
      <c r="I36" s="562">
        <v>0</v>
      </c>
      <c r="J36" s="563">
        <v>17</v>
      </c>
    </row>
    <row r="37" spans="1:10" ht="12.6" customHeight="1" x14ac:dyDescent="0.25">
      <c r="A37" s="695" t="s">
        <v>1134</v>
      </c>
      <c r="B37" s="561" t="s">
        <v>1153</v>
      </c>
      <c r="C37" s="561" t="s">
        <v>1154</v>
      </c>
      <c r="D37" s="562">
        <v>7</v>
      </c>
      <c r="E37" s="562">
        <v>60</v>
      </c>
      <c r="F37" s="562">
        <v>16</v>
      </c>
      <c r="G37" s="562">
        <v>0</v>
      </c>
      <c r="H37" s="562">
        <v>47</v>
      </c>
      <c r="I37" s="562">
        <v>20</v>
      </c>
      <c r="J37" s="563">
        <v>67</v>
      </c>
    </row>
    <row r="38" spans="1:10" ht="12.6" customHeight="1" x14ac:dyDescent="0.25">
      <c r="A38" s="695" t="s">
        <v>1134</v>
      </c>
      <c r="B38" s="561" t="s">
        <v>1165</v>
      </c>
      <c r="C38" s="561" t="s">
        <v>226</v>
      </c>
      <c r="D38" s="562">
        <v>6</v>
      </c>
      <c r="E38" s="562">
        <v>97</v>
      </c>
      <c r="F38" s="562">
        <v>3</v>
      </c>
      <c r="G38" s="562">
        <v>0</v>
      </c>
      <c r="H38" s="562">
        <v>103</v>
      </c>
      <c r="I38" s="562">
        <v>0</v>
      </c>
      <c r="J38" s="563">
        <v>103</v>
      </c>
    </row>
    <row r="39" spans="1:10" ht="12.6" customHeight="1" x14ac:dyDescent="0.25">
      <c r="A39" s="695" t="s">
        <v>1134</v>
      </c>
      <c r="B39" s="561" t="s">
        <v>1160</v>
      </c>
      <c r="C39" s="561" t="s">
        <v>1161</v>
      </c>
      <c r="D39" s="562">
        <v>7</v>
      </c>
      <c r="E39" s="562">
        <v>85</v>
      </c>
      <c r="F39" s="562">
        <v>5</v>
      </c>
      <c r="G39" s="562">
        <v>0</v>
      </c>
      <c r="H39" s="562">
        <v>92</v>
      </c>
      <c r="I39" s="562">
        <v>0</v>
      </c>
      <c r="J39" s="563">
        <v>92</v>
      </c>
    </row>
    <row r="40" spans="1:10" ht="12.6" customHeight="1" x14ac:dyDescent="0.25">
      <c r="A40" s="695" t="s">
        <v>1134</v>
      </c>
      <c r="B40" s="561" t="s">
        <v>1603</v>
      </c>
      <c r="C40" s="561" t="s">
        <v>1604</v>
      </c>
      <c r="D40" s="562">
        <v>1</v>
      </c>
      <c r="E40" s="562">
        <v>17</v>
      </c>
      <c r="F40" s="562">
        <v>1</v>
      </c>
      <c r="G40" s="562">
        <v>0</v>
      </c>
      <c r="H40" s="562">
        <v>18</v>
      </c>
      <c r="I40" s="562">
        <v>0</v>
      </c>
      <c r="J40" s="563">
        <v>18</v>
      </c>
    </row>
    <row r="41" spans="1:10" ht="12.6" customHeight="1" x14ac:dyDescent="0.25">
      <c r="A41" s="695" t="s">
        <v>1134</v>
      </c>
      <c r="B41" s="561" t="s">
        <v>1605</v>
      </c>
      <c r="C41" s="561" t="s">
        <v>1594</v>
      </c>
      <c r="D41" s="562">
        <v>1</v>
      </c>
      <c r="E41" s="562">
        <v>1</v>
      </c>
      <c r="F41" s="562">
        <v>1</v>
      </c>
      <c r="G41" s="562">
        <v>0</v>
      </c>
      <c r="H41" s="562">
        <v>2</v>
      </c>
      <c r="I41" s="562">
        <v>0</v>
      </c>
      <c r="J41" s="563">
        <v>2</v>
      </c>
    </row>
    <row r="42" spans="1:10" ht="12.6" customHeight="1" x14ac:dyDescent="0.25">
      <c r="A42" s="695" t="s">
        <v>1134</v>
      </c>
      <c r="B42" s="561" t="s">
        <v>1606</v>
      </c>
      <c r="C42" s="561" t="s">
        <v>1596</v>
      </c>
      <c r="D42" s="562">
        <v>0</v>
      </c>
      <c r="E42" s="562">
        <v>1</v>
      </c>
      <c r="F42" s="562">
        <v>0</v>
      </c>
      <c r="G42" s="562">
        <v>0</v>
      </c>
      <c r="H42" s="562">
        <v>1</v>
      </c>
      <c r="I42" s="562">
        <v>0</v>
      </c>
      <c r="J42" s="563">
        <v>1</v>
      </c>
    </row>
    <row r="43" spans="1:10" ht="12.6" customHeight="1" x14ac:dyDescent="0.25">
      <c r="A43" s="695" t="s">
        <v>1134</v>
      </c>
      <c r="B43" s="561" t="s">
        <v>1607</v>
      </c>
      <c r="C43" s="561" t="s">
        <v>1598</v>
      </c>
      <c r="D43" s="562">
        <v>2</v>
      </c>
      <c r="E43" s="562">
        <v>5</v>
      </c>
      <c r="F43" s="562">
        <v>0</v>
      </c>
      <c r="G43" s="562">
        <v>0</v>
      </c>
      <c r="H43" s="562">
        <v>3</v>
      </c>
      <c r="I43" s="562">
        <v>4</v>
      </c>
      <c r="J43" s="563">
        <v>7</v>
      </c>
    </row>
    <row r="44" spans="1:10" ht="12.6" customHeight="1" x14ac:dyDescent="0.25">
      <c r="A44" s="695" t="s">
        <v>1134</v>
      </c>
      <c r="B44" s="561" t="s">
        <v>1608</v>
      </c>
      <c r="C44" s="561" t="s">
        <v>1600</v>
      </c>
      <c r="D44" s="562">
        <v>0</v>
      </c>
      <c r="E44" s="562">
        <v>2</v>
      </c>
      <c r="F44" s="562">
        <v>0</v>
      </c>
      <c r="G44" s="562">
        <v>0</v>
      </c>
      <c r="H44" s="562">
        <v>2</v>
      </c>
      <c r="I44" s="562">
        <v>0</v>
      </c>
      <c r="J44" s="563">
        <v>2</v>
      </c>
    </row>
    <row r="45" spans="1:10" ht="12.6" customHeight="1" x14ac:dyDescent="0.25">
      <c r="A45" s="695" t="s">
        <v>1134</v>
      </c>
      <c r="B45" s="561" t="s">
        <v>1609</v>
      </c>
      <c r="C45" s="561" t="s">
        <v>1602</v>
      </c>
      <c r="D45" s="562">
        <v>0</v>
      </c>
      <c r="E45" s="562">
        <v>27</v>
      </c>
      <c r="F45" s="562">
        <v>1</v>
      </c>
      <c r="G45" s="562">
        <v>0</v>
      </c>
      <c r="H45" s="562">
        <v>27</v>
      </c>
      <c r="I45" s="562">
        <v>0</v>
      </c>
      <c r="J45" s="563">
        <v>27</v>
      </c>
    </row>
    <row r="46" spans="1:10" ht="12.6" customHeight="1" x14ac:dyDescent="0.25">
      <c r="A46" s="695" t="s">
        <v>1134</v>
      </c>
      <c r="B46" s="561" t="s">
        <v>1148</v>
      </c>
      <c r="C46" s="561" t="s">
        <v>1149</v>
      </c>
      <c r="D46" s="562">
        <v>3</v>
      </c>
      <c r="E46" s="562">
        <v>3</v>
      </c>
      <c r="F46" s="562">
        <v>0</v>
      </c>
      <c r="G46" s="562">
        <v>0</v>
      </c>
      <c r="H46" s="562">
        <v>6</v>
      </c>
      <c r="I46" s="562">
        <v>0</v>
      </c>
      <c r="J46" s="563">
        <v>6</v>
      </c>
    </row>
    <row r="47" spans="1:10" ht="12.6" customHeight="1" x14ac:dyDescent="0.25">
      <c r="A47" s="695" t="s">
        <v>1134</v>
      </c>
      <c r="B47" s="561" t="s">
        <v>1156</v>
      </c>
      <c r="C47" s="561" t="s">
        <v>1154</v>
      </c>
      <c r="D47" s="562">
        <v>7</v>
      </c>
      <c r="E47" s="562">
        <v>29</v>
      </c>
      <c r="F47" s="562">
        <v>3</v>
      </c>
      <c r="G47" s="562">
        <v>0</v>
      </c>
      <c r="H47" s="562">
        <v>22</v>
      </c>
      <c r="I47" s="562">
        <v>14</v>
      </c>
      <c r="J47" s="563">
        <v>36</v>
      </c>
    </row>
    <row r="48" spans="1:10" ht="12.6" customHeight="1" x14ac:dyDescent="0.25">
      <c r="A48" s="695" t="s">
        <v>1134</v>
      </c>
      <c r="B48" s="561" t="s">
        <v>1166</v>
      </c>
      <c r="C48" s="561" t="s">
        <v>1167</v>
      </c>
      <c r="D48" s="562">
        <v>4</v>
      </c>
      <c r="E48" s="562">
        <v>28</v>
      </c>
      <c r="F48" s="562">
        <v>2</v>
      </c>
      <c r="G48" s="562">
        <v>0</v>
      </c>
      <c r="H48" s="562">
        <v>32</v>
      </c>
      <c r="I48" s="562">
        <v>0</v>
      </c>
      <c r="J48" s="563">
        <v>32</v>
      </c>
    </row>
    <row r="49" spans="1:10" ht="12.6" customHeight="1" x14ac:dyDescent="0.25">
      <c r="A49" s="695" t="s">
        <v>1134</v>
      </c>
      <c r="B49" s="561" t="s">
        <v>1164</v>
      </c>
      <c r="C49" s="561" t="s">
        <v>1610</v>
      </c>
      <c r="D49" s="562">
        <v>4</v>
      </c>
      <c r="E49" s="562">
        <v>52</v>
      </c>
      <c r="F49" s="562">
        <v>1</v>
      </c>
      <c r="G49" s="562">
        <v>0</v>
      </c>
      <c r="H49" s="562">
        <v>56</v>
      </c>
      <c r="I49" s="562">
        <v>0</v>
      </c>
      <c r="J49" s="563">
        <v>56</v>
      </c>
    </row>
    <row r="50" spans="1:10" ht="12.6" customHeight="1" x14ac:dyDescent="0.25">
      <c r="A50" s="695" t="s">
        <v>1134</v>
      </c>
      <c r="B50" s="561" t="s">
        <v>1157</v>
      </c>
      <c r="C50" s="561" t="s">
        <v>1154</v>
      </c>
      <c r="D50" s="562">
        <v>9</v>
      </c>
      <c r="E50" s="562">
        <v>28</v>
      </c>
      <c r="F50" s="562">
        <v>6</v>
      </c>
      <c r="G50" s="562">
        <v>0</v>
      </c>
      <c r="H50" s="562">
        <v>28</v>
      </c>
      <c r="I50" s="562">
        <v>9</v>
      </c>
      <c r="J50" s="563">
        <v>37</v>
      </c>
    </row>
    <row r="51" spans="1:10" ht="12.6" customHeight="1" x14ac:dyDescent="0.25">
      <c r="A51" s="555" t="s">
        <v>1168</v>
      </c>
      <c r="B51" s="556"/>
      <c r="C51" s="556"/>
      <c r="D51" s="557">
        <f>SUM(D29:D50)</f>
        <v>86</v>
      </c>
      <c r="E51" s="557">
        <f t="shared" ref="E51:J51" si="2">SUM(E29:E50)</f>
        <v>556</v>
      </c>
      <c r="F51" s="557">
        <f t="shared" si="2"/>
        <v>52</v>
      </c>
      <c r="G51" s="557">
        <f t="shared" si="2"/>
        <v>0</v>
      </c>
      <c r="H51" s="557">
        <f t="shared" si="2"/>
        <v>584</v>
      </c>
      <c r="I51" s="557">
        <f t="shared" si="2"/>
        <v>58</v>
      </c>
      <c r="J51" s="557">
        <f t="shared" si="2"/>
        <v>642</v>
      </c>
    </row>
    <row r="52" spans="1:10" ht="12.6" customHeight="1" x14ac:dyDescent="0.25">
      <c r="A52" s="695" t="s">
        <v>661</v>
      </c>
      <c r="B52" s="561" t="s">
        <v>1611</v>
      </c>
      <c r="C52" s="561" t="s">
        <v>1170</v>
      </c>
      <c r="D52" s="562">
        <v>218</v>
      </c>
      <c r="E52" s="562">
        <v>388</v>
      </c>
      <c r="F52" s="562">
        <v>16</v>
      </c>
      <c r="G52" s="562">
        <v>0</v>
      </c>
      <c r="H52" s="562">
        <v>606</v>
      </c>
      <c r="I52" s="562">
        <v>0</v>
      </c>
      <c r="J52" s="563">
        <v>606</v>
      </c>
    </row>
    <row r="53" spans="1:10" ht="12.6" customHeight="1" x14ac:dyDescent="0.25">
      <c r="A53" s="695" t="s">
        <v>661</v>
      </c>
      <c r="B53" s="561" t="s">
        <v>1169</v>
      </c>
      <c r="C53" s="561" t="s">
        <v>1170</v>
      </c>
      <c r="D53" s="562">
        <v>195</v>
      </c>
      <c r="E53" s="562">
        <v>2771</v>
      </c>
      <c r="F53" s="562">
        <v>123</v>
      </c>
      <c r="G53" s="562">
        <v>0</v>
      </c>
      <c r="H53" s="562">
        <v>2966</v>
      </c>
      <c r="I53" s="562">
        <v>0</v>
      </c>
      <c r="J53" s="563">
        <v>2966</v>
      </c>
    </row>
    <row r="54" spans="1:10" ht="12.6" customHeight="1" x14ac:dyDescent="0.25">
      <c r="A54" s="695" t="s">
        <v>661</v>
      </c>
      <c r="B54" s="561" t="s">
        <v>1612</v>
      </c>
      <c r="C54" s="561" t="s">
        <v>1613</v>
      </c>
      <c r="D54" s="562">
        <v>10</v>
      </c>
      <c r="E54" s="562">
        <v>28</v>
      </c>
      <c r="F54" s="562">
        <v>10</v>
      </c>
      <c r="G54" s="562">
        <v>0</v>
      </c>
      <c r="H54" s="562">
        <v>6</v>
      </c>
      <c r="I54" s="562">
        <v>32</v>
      </c>
      <c r="J54" s="563">
        <v>38</v>
      </c>
    </row>
    <row r="55" spans="1:10" ht="12.6" customHeight="1" x14ac:dyDescent="0.25">
      <c r="A55" s="695" t="s">
        <v>661</v>
      </c>
      <c r="B55" s="561" t="s">
        <v>1614</v>
      </c>
      <c r="C55" s="561" t="s">
        <v>1615</v>
      </c>
      <c r="D55" s="562">
        <v>8</v>
      </c>
      <c r="E55" s="562">
        <v>16</v>
      </c>
      <c r="F55" s="562">
        <v>3</v>
      </c>
      <c r="G55" s="562">
        <v>0</v>
      </c>
      <c r="H55" s="562">
        <v>6</v>
      </c>
      <c r="I55" s="562">
        <v>18</v>
      </c>
      <c r="J55" s="563">
        <v>24</v>
      </c>
    </row>
    <row r="56" spans="1:10" ht="12.6" customHeight="1" x14ac:dyDescent="0.25">
      <c r="A56" s="695" t="s">
        <v>661</v>
      </c>
      <c r="B56" s="561" t="s">
        <v>1616</v>
      </c>
      <c r="C56" s="561" t="s">
        <v>1617</v>
      </c>
      <c r="D56" s="562">
        <v>9</v>
      </c>
      <c r="E56" s="562">
        <v>16</v>
      </c>
      <c r="F56" s="562">
        <v>1</v>
      </c>
      <c r="G56" s="562">
        <v>0</v>
      </c>
      <c r="H56" s="562">
        <v>8</v>
      </c>
      <c r="I56" s="562">
        <v>17</v>
      </c>
      <c r="J56" s="563">
        <v>25</v>
      </c>
    </row>
    <row r="57" spans="1:10" ht="12.6" customHeight="1" x14ac:dyDescent="0.25">
      <c r="A57" s="695" t="s">
        <v>661</v>
      </c>
      <c r="B57" s="561" t="s">
        <v>1618</v>
      </c>
      <c r="C57" s="561" t="s">
        <v>1619</v>
      </c>
      <c r="D57" s="562">
        <v>4</v>
      </c>
      <c r="E57" s="562">
        <v>15</v>
      </c>
      <c r="F57" s="562">
        <v>3</v>
      </c>
      <c r="G57" s="562">
        <v>0</v>
      </c>
      <c r="H57" s="562">
        <v>5</v>
      </c>
      <c r="I57" s="562">
        <v>14</v>
      </c>
      <c r="J57" s="563">
        <v>19</v>
      </c>
    </row>
    <row r="58" spans="1:10" ht="12.6" customHeight="1" x14ac:dyDescent="0.25">
      <c r="A58" s="695" t="s">
        <v>661</v>
      </c>
      <c r="B58" s="561" t="s">
        <v>1620</v>
      </c>
      <c r="C58" s="561" t="s">
        <v>1621</v>
      </c>
      <c r="D58" s="562">
        <v>10</v>
      </c>
      <c r="E58" s="562">
        <v>26</v>
      </c>
      <c r="F58" s="562">
        <v>3</v>
      </c>
      <c r="G58" s="562">
        <v>0</v>
      </c>
      <c r="H58" s="562">
        <v>2</v>
      </c>
      <c r="I58" s="562">
        <v>34</v>
      </c>
      <c r="J58" s="563">
        <v>36</v>
      </c>
    </row>
    <row r="59" spans="1:10" ht="12.6" customHeight="1" x14ac:dyDescent="0.25">
      <c r="A59" s="695" t="s">
        <v>661</v>
      </c>
      <c r="B59" s="561" t="s">
        <v>1622</v>
      </c>
      <c r="C59" s="561" t="s">
        <v>1623</v>
      </c>
      <c r="D59" s="562">
        <v>22</v>
      </c>
      <c r="E59" s="562">
        <v>41</v>
      </c>
      <c r="F59" s="562">
        <v>6</v>
      </c>
      <c r="G59" s="562">
        <v>0</v>
      </c>
      <c r="H59" s="562">
        <v>6</v>
      </c>
      <c r="I59" s="562">
        <v>57</v>
      </c>
      <c r="J59" s="563">
        <v>63</v>
      </c>
    </row>
    <row r="60" spans="1:10" ht="12.6" customHeight="1" x14ac:dyDescent="0.25">
      <c r="A60" s="695" t="s">
        <v>661</v>
      </c>
      <c r="B60" s="561" t="s">
        <v>1624</v>
      </c>
      <c r="C60" s="561" t="s">
        <v>1625</v>
      </c>
      <c r="D60" s="562">
        <v>7</v>
      </c>
      <c r="E60" s="562">
        <v>18</v>
      </c>
      <c r="F60" s="562">
        <v>3</v>
      </c>
      <c r="G60" s="562">
        <v>0</v>
      </c>
      <c r="H60" s="562">
        <v>6</v>
      </c>
      <c r="I60" s="562">
        <v>19</v>
      </c>
      <c r="J60" s="563">
        <v>25</v>
      </c>
    </row>
    <row r="61" spans="1:10" ht="12.6" customHeight="1" x14ac:dyDescent="0.25">
      <c r="A61" s="695" t="s">
        <v>661</v>
      </c>
      <c r="B61" s="561" t="s">
        <v>1626</v>
      </c>
      <c r="C61" s="561" t="s">
        <v>1627</v>
      </c>
      <c r="D61" s="562">
        <v>7</v>
      </c>
      <c r="E61" s="562">
        <v>27</v>
      </c>
      <c r="F61" s="562">
        <v>0</v>
      </c>
      <c r="G61" s="562">
        <v>0</v>
      </c>
      <c r="H61" s="562">
        <v>5</v>
      </c>
      <c r="I61" s="562">
        <v>29</v>
      </c>
      <c r="J61" s="563">
        <v>34</v>
      </c>
    </row>
    <row r="62" spans="1:10" ht="12.6" customHeight="1" x14ac:dyDescent="0.25">
      <c r="A62" s="695" t="s">
        <v>661</v>
      </c>
      <c r="B62" s="561" t="s">
        <v>1628</v>
      </c>
      <c r="C62" s="561" t="s">
        <v>1629</v>
      </c>
      <c r="D62" s="562">
        <v>6</v>
      </c>
      <c r="E62" s="562">
        <v>22</v>
      </c>
      <c r="F62" s="562">
        <v>4</v>
      </c>
      <c r="G62" s="562">
        <v>0</v>
      </c>
      <c r="H62" s="562">
        <v>8</v>
      </c>
      <c r="I62" s="562">
        <v>20</v>
      </c>
      <c r="J62" s="563">
        <v>28</v>
      </c>
    </row>
    <row r="63" spans="1:10" ht="12.6" customHeight="1" x14ac:dyDescent="0.25">
      <c r="A63" s="695" t="s">
        <v>661</v>
      </c>
      <c r="B63" s="561" t="s">
        <v>1630</v>
      </c>
      <c r="C63" s="561" t="s">
        <v>1631</v>
      </c>
      <c r="D63" s="562">
        <v>5</v>
      </c>
      <c r="E63" s="562">
        <v>8</v>
      </c>
      <c r="F63" s="562">
        <v>0</v>
      </c>
      <c r="G63" s="562">
        <v>0</v>
      </c>
      <c r="H63" s="562">
        <v>5</v>
      </c>
      <c r="I63" s="562">
        <v>8</v>
      </c>
      <c r="J63" s="563">
        <v>13</v>
      </c>
    </row>
    <row r="64" spans="1:10" ht="12.6" customHeight="1" x14ac:dyDescent="0.25">
      <c r="A64" s="695" t="s">
        <v>661</v>
      </c>
      <c r="B64" s="561" t="s">
        <v>1632</v>
      </c>
      <c r="C64" s="561" t="s">
        <v>1633</v>
      </c>
      <c r="D64" s="562">
        <v>6</v>
      </c>
      <c r="E64" s="562">
        <v>25</v>
      </c>
      <c r="F64" s="562">
        <v>1</v>
      </c>
      <c r="G64" s="562">
        <v>0</v>
      </c>
      <c r="H64" s="562">
        <v>6</v>
      </c>
      <c r="I64" s="562">
        <v>25</v>
      </c>
      <c r="J64" s="563">
        <v>31</v>
      </c>
    </row>
    <row r="65" spans="1:10" ht="12.6" customHeight="1" x14ac:dyDescent="0.25">
      <c r="A65" s="695" t="s">
        <v>661</v>
      </c>
      <c r="B65" s="561" t="s">
        <v>1634</v>
      </c>
      <c r="C65" s="561" t="s">
        <v>1635</v>
      </c>
      <c r="D65" s="562">
        <v>13</v>
      </c>
      <c r="E65" s="562">
        <v>11</v>
      </c>
      <c r="F65" s="562">
        <v>4</v>
      </c>
      <c r="G65" s="562">
        <v>0</v>
      </c>
      <c r="H65" s="562">
        <v>12</v>
      </c>
      <c r="I65" s="562">
        <v>12</v>
      </c>
      <c r="J65" s="563">
        <v>24</v>
      </c>
    </row>
    <row r="66" spans="1:10" ht="12.6" customHeight="1" x14ac:dyDescent="0.25">
      <c r="A66" s="695" t="s">
        <v>661</v>
      </c>
      <c r="B66" s="561" t="s">
        <v>1636</v>
      </c>
      <c r="C66" s="561" t="s">
        <v>1637</v>
      </c>
      <c r="D66" s="562">
        <v>3</v>
      </c>
      <c r="E66" s="562">
        <v>12</v>
      </c>
      <c r="F66" s="562">
        <v>1</v>
      </c>
      <c r="G66" s="562">
        <v>0</v>
      </c>
      <c r="H66" s="562">
        <v>6</v>
      </c>
      <c r="I66" s="562">
        <v>9</v>
      </c>
      <c r="J66" s="563">
        <v>15</v>
      </c>
    </row>
    <row r="67" spans="1:10" ht="12.6" customHeight="1" x14ac:dyDescent="0.25">
      <c r="A67" s="695" t="s">
        <v>661</v>
      </c>
      <c r="B67" s="561" t="s">
        <v>1638</v>
      </c>
      <c r="C67" s="561" t="s">
        <v>1639</v>
      </c>
      <c r="D67" s="562">
        <v>2</v>
      </c>
      <c r="E67" s="562">
        <v>8</v>
      </c>
      <c r="F67" s="562">
        <v>8</v>
      </c>
      <c r="G67" s="562">
        <v>10</v>
      </c>
      <c r="H67" s="562">
        <v>7</v>
      </c>
      <c r="I67" s="562">
        <v>3</v>
      </c>
      <c r="J67" s="563">
        <v>10</v>
      </c>
    </row>
    <row r="68" spans="1:10" ht="12.6" customHeight="1" x14ac:dyDescent="0.25">
      <c r="A68" s="695" t="s">
        <v>661</v>
      </c>
      <c r="B68" s="561" t="s">
        <v>1171</v>
      </c>
      <c r="C68" s="561" t="s">
        <v>1172</v>
      </c>
      <c r="D68" s="562">
        <v>3</v>
      </c>
      <c r="E68" s="562">
        <v>4</v>
      </c>
      <c r="F68" s="562">
        <v>1</v>
      </c>
      <c r="G68" s="562">
        <v>0</v>
      </c>
      <c r="H68" s="562">
        <v>0</v>
      </c>
      <c r="I68" s="562">
        <v>7</v>
      </c>
      <c r="J68" s="563">
        <v>7</v>
      </c>
    </row>
    <row r="69" spans="1:10" ht="12.6" customHeight="1" x14ac:dyDescent="0.25">
      <c r="A69" s="555" t="s">
        <v>1173</v>
      </c>
      <c r="B69" s="556"/>
      <c r="C69" s="556"/>
      <c r="D69" s="557">
        <f>SUM(D52:D68)</f>
        <v>528</v>
      </c>
      <c r="E69" s="557">
        <f t="shared" ref="E69:J69" si="3">SUM(E52:E68)</f>
        <v>3436</v>
      </c>
      <c r="F69" s="557">
        <f t="shared" si="3"/>
        <v>187</v>
      </c>
      <c r="G69" s="557">
        <f t="shared" si="3"/>
        <v>10</v>
      </c>
      <c r="H69" s="557">
        <f t="shared" si="3"/>
        <v>3660</v>
      </c>
      <c r="I69" s="557">
        <f t="shared" si="3"/>
        <v>304</v>
      </c>
      <c r="J69" s="557">
        <f t="shared" si="3"/>
        <v>3964</v>
      </c>
    </row>
    <row r="70" spans="1:10" ht="12.6" customHeight="1" x14ac:dyDescent="0.25">
      <c r="A70" s="695" t="s">
        <v>1135</v>
      </c>
      <c r="B70" s="561" t="s">
        <v>1640</v>
      </c>
      <c r="C70" s="561" t="s">
        <v>1641</v>
      </c>
      <c r="D70" s="562">
        <v>7</v>
      </c>
      <c r="E70" s="562">
        <v>7</v>
      </c>
      <c r="F70" s="562">
        <v>0</v>
      </c>
      <c r="G70" s="562">
        <v>0</v>
      </c>
      <c r="H70" s="562">
        <v>14</v>
      </c>
      <c r="I70" s="562">
        <v>0</v>
      </c>
      <c r="J70" s="563">
        <v>14</v>
      </c>
    </row>
    <row r="71" spans="1:10" ht="12.6" customHeight="1" x14ac:dyDescent="0.25">
      <c r="A71" s="695" t="s">
        <v>1135</v>
      </c>
      <c r="B71" s="561" t="s">
        <v>1642</v>
      </c>
      <c r="C71" s="561" t="s">
        <v>1643</v>
      </c>
      <c r="D71" s="562">
        <v>8</v>
      </c>
      <c r="E71" s="562">
        <v>36</v>
      </c>
      <c r="F71" s="562">
        <v>5</v>
      </c>
      <c r="G71" s="562">
        <v>0</v>
      </c>
      <c r="H71" s="562">
        <v>16</v>
      </c>
      <c r="I71" s="562">
        <v>28</v>
      </c>
      <c r="J71" s="563">
        <v>44</v>
      </c>
    </row>
    <row r="72" spans="1:10" ht="12.6" customHeight="1" x14ac:dyDescent="0.25">
      <c r="A72" s="691" t="s">
        <v>1135</v>
      </c>
      <c r="B72" s="692" t="s">
        <v>1644</v>
      </c>
      <c r="C72" s="692" t="s">
        <v>1645</v>
      </c>
      <c r="D72" s="693">
        <v>16</v>
      </c>
      <c r="E72" s="693">
        <v>43</v>
      </c>
      <c r="F72" s="693">
        <v>3</v>
      </c>
      <c r="G72" s="693">
        <v>0</v>
      </c>
      <c r="H72" s="693">
        <v>28</v>
      </c>
      <c r="I72" s="693">
        <v>31</v>
      </c>
      <c r="J72" s="694">
        <v>59</v>
      </c>
    </row>
    <row r="73" spans="1:10" ht="12.6" customHeight="1" x14ac:dyDescent="0.25">
      <c r="A73" s="695" t="s">
        <v>1135</v>
      </c>
      <c r="B73" s="561" t="s">
        <v>1198</v>
      </c>
      <c r="C73" s="561" t="s">
        <v>1199</v>
      </c>
      <c r="D73" s="562">
        <v>2</v>
      </c>
      <c r="E73" s="562">
        <v>8</v>
      </c>
      <c r="F73" s="562">
        <v>0</v>
      </c>
      <c r="G73" s="562">
        <v>0</v>
      </c>
      <c r="H73" s="562">
        <v>0</v>
      </c>
      <c r="I73" s="562">
        <v>10</v>
      </c>
      <c r="J73" s="563">
        <v>10</v>
      </c>
    </row>
    <row r="74" spans="1:10" ht="12.6" customHeight="1" x14ac:dyDescent="0.25">
      <c r="A74" s="695" t="s">
        <v>1135</v>
      </c>
      <c r="B74" s="561" t="s">
        <v>1208</v>
      </c>
      <c r="C74" s="561" t="s">
        <v>1209</v>
      </c>
      <c r="D74" s="562">
        <v>35</v>
      </c>
      <c r="E74" s="562">
        <v>312</v>
      </c>
      <c r="F74" s="562">
        <v>22</v>
      </c>
      <c r="G74" s="562">
        <v>0</v>
      </c>
      <c r="H74" s="562">
        <v>228</v>
      </c>
      <c r="I74" s="562">
        <v>119</v>
      </c>
      <c r="J74" s="563">
        <v>347</v>
      </c>
    </row>
    <row r="75" spans="1:10" ht="12.6" customHeight="1" x14ac:dyDescent="0.25">
      <c r="A75" s="695" t="s">
        <v>1135</v>
      </c>
      <c r="B75" s="561" t="s">
        <v>1202</v>
      </c>
      <c r="C75" s="561" t="s">
        <v>1203</v>
      </c>
      <c r="D75" s="562">
        <v>4</v>
      </c>
      <c r="E75" s="562">
        <v>38</v>
      </c>
      <c r="F75" s="562">
        <v>5</v>
      </c>
      <c r="G75" s="562">
        <v>0</v>
      </c>
      <c r="H75" s="562">
        <v>42</v>
      </c>
      <c r="I75" s="562">
        <v>0</v>
      </c>
      <c r="J75" s="563">
        <v>42</v>
      </c>
    </row>
    <row r="76" spans="1:10" ht="12.6" customHeight="1" x14ac:dyDescent="0.25">
      <c r="A76" s="695" t="s">
        <v>1135</v>
      </c>
      <c r="B76" s="561" t="s">
        <v>1646</v>
      </c>
      <c r="C76" s="561" t="s">
        <v>1647</v>
      </c>
      <c r="D76" s="562">
        <v>7</v>
      </c>
      <c r="E76" s="562">
        <v>15</v>
      </c>
      <c r="F76" s="562">
        <v>19</v>
      </c>
      <c r="G76" s="562">
        <v>22</v>
      </c>
      <c r="H76" s="562">
        <v>22</v>
      </c>
      <c r="I76" s="562">
        <v>0</v>
      </c>
      <c r="J76" s="563">
        <v>22</v>
      </c>
    </row>
    <row r="77" spans="1:10" ht="12.6" customHeight="1" x14ac:dyDescent="0.25">
      <c r="A77" s="695" t="s">
        <v>1135</v>
      </c>
      <c r="B77" s="561" t="s">
        <v>1648</v>
      </c>
      <c r="C77" s="561" t="s">
        <v>1218</v>
      </c>
      <c r="D77" s="562">
        <v>22</v>
      </c>
      <c r="E77" s="562">
        <v>26</v>
      </c>
      <c r="F77" s="562">
        <v>8</v>
      </c>
      <c r="G77" s="562">
        <v>0</v>
      </c>
      <c r="H77" s="562">
        <v>48</v>
      </c>
      <c r="I77" s="562">
        <v>0</v>
      </c>
      <c r="J77" s="563">
        <v>48</v>
      </c>
    </row>
    <row r="78" spans="1:10" ht="12.6" customHeight="1" x14ac:dyDescent="0.25">
      <c r="A78" s="695" t="s">
        <v>1135</v>
      </c>
      <c r="B78" s="561" t="s">
        <v>1212</v>
      </c>
      <c r="C78" s="561" t="s">
        <v>1213</v>
      </c>
      <c r="D78" s="562">
        <v>442</v>
      </c>
      <c r="E78" s="562">
        <v>2223</v>
      </c>
      <c r="F78" s="562">
        <v>1084</v>
      </c>
      <c r="G78" s="562">
        <v>655</v>
      </c>
      <c r="H78" s="562">
        <v>2665</v>
      </c>
      <c r="I78" s="562">
        <v>0</v>
      </c>
      <c r="J78" s="563">
        <v>2665</v>
      </c>
    </row>
    <row r="79" spans="1:10" ht="12.6" customHeight="1" x14ac:dyDescent="0.25">
      <c r="A79" s="695" t="s">
        <v>1135</v>
      </c>
      <c r="B79" s="561" t="s">
        <v>1217</v>
      </c>
      <c r="C79" s="561" t="s">
        <v>1218</v>
      </c>
      <c r="D79" s="562">
        <v>11</v>
      </c>
      <c r="E79" s="562">
        <v>238</v>
      </c>
      <c r="F79" s="562">
        <v>89</v>
      </c>
      <c r="G79" s="562">
        <v>61</v>
      </c>
      <c r="H79" s="562">
        <v>249</v>
      </c>
      <c r="I79" s="562">
        <v>0</v>
      </c>
      <c r="J79" s="563">
        <v>249</v>
      </c>
    </row>
    <row r="80" spans="1:10" ht="12.6" customHeight="1" x14ac:dyDescent="0.25">
      <c r="A80" s="695" t="s">
        <v>1135</v>
      </c>
      <c r="B80" s="561" t="s">
        <v>1649</v>
      </c>
      <c r="C80" s="561" t="s">
        <v>1645</v>
      </c>
      <c r="D80" s="562">
        <v>4</v>
      </c>
      <c r="E80" s="562">
        <v>39</v>
      </c>
      <c r="F80" s="562">
        <v>1</v>
      </c>
      <c r="G80" s="562">
        <v>0</v>
      </c>
      <c r="H80" s="562">
        <v>0</v>
      </c>
      <c r="I80" s="562">
        <v>43</v>
      </c>
      <c r="J80" s="563">
        <v>43</v>
      </c>
    </row>
    <row r="81" spans="1:10" ht="12.6" customHeight="1" x14ac:dyDescent="0.25">
      <c r="A81" s="695" t="s">
        <v>1135</v>
      </c>
      <c r="B81" s="561" t="s">
        <v>1210</v>
      </c>
      <c r="C81" s="561" t="s">
        <v>1209</v>
      </c>
      <c r="D81" s="562">
        <v>38</v>
      </c>
      <c r="E81" s="562">
        <v>238</v>
      </c>
      <c r="F81" s="562">
        <v>13</v>
      </c>
      <c r="G81" s="562">
        <v>0</v>
      </c>
      <c r="H81" s="562">
        <v>79</v>
      </c>
      <c r="I81" s="562">
        <v>197</v>
      </c>
      <c r="J81" s="563">
        <v>276</v>
      </c>
    </row>
    <row r="82" spans="1:10" ht="12.6" customHeight="1" x14ac:dyDescent="0.25">
      <c r="A82" s="695" t="s">
        <v>1135</v>
      </c>
      <c r="B82" s="561" t="s">
        <v>1650</v>
      </c>
      <c r="C82" s="561" t="s">
        <v>1177</v>
      </c>
      <c r="D82" s="562">
        <v>1</v>
      </c>
      <c r="E82" s="562">
        <v>16</v>
      </c>
      <c r="F82" s="562">
        <v>7</v>
      </c>
      <c r="G82" s="562">
        <v>0</v>
      </c>
      <c r="H82" s="562">
        <v>14</v>
      </c>
      <c r="I82" s="562">
        <v>3</v>
      </c>
      <c r="J82" s="563">
        <v>17</v>
      </c>
    </row>
    <row r="83" spans="1:10" ht="12.6" customHeight="1" x14ac:dyDescent="0.25">
      <c r="A83" s="695" t="s">
        <v>1135</v>
      </c>
      <c r="B83" s="561" t="s">
        <v>1651</v>
      </c>
      <c r="C83" s="561" t="s">
        <v>1652</v>
      </c>
      <c r="D83" s="562">
        <v>0</v>
      </c>
      <c r="E83" s="562">
        <v>1</v>
      </c>
      <c r="F83" s="562">
        <v>1</v>
      </c>
      <c r="G83" s="562">
        <v>1</v>
      </c>
      <c r="H83" s="562">
        <v>1</v>
      </c>
      <c r="I83" s="562">
        <v>0</v>
      </c>
      <c r="J83" s="563">
        <v>1</v>
      </c>
    </row>
    <row r="84" spans="1:10" ht="12.6" customHeight="1" x14ac:dyDescent="0.25">
      <c r="A84" s="695" t="s">
        <v>1135</v>
      </c>
      <c r="B84" s="561" t="s">
        <v>1176</v>
      </c>
      <c r="C84" s="561" t="s">
        <v>1177</v>
      </c>
      <c r="D84" s="562">
        <v>19</v>
      </c>
      <c r="E84" s="562">
        <v>52</v>
      </c>
      <c r="F84" s="562">
        <v>14</v>
      </c>
      <c r="G84" s="562">
        <v>0</v>
      </c>
      <c r="H84" s="562">
        <v>49</v>
      </c>
      <c r="I84" s="562">
        <v>22</v>
      </c>
      <c r="J84" s="563">
        <v>71</v>
      </c>
    </row>
    <row r="85" spans="1:10" ht="12.6" customHeight="1" x14ac:dyDescent="0.25">
      <c r="A85" s="695" t="s">
        <v>1135</v>
      </c>
      <c r="B85" s="561" t="s">
        <v>1193</v>
      </c>
      <c r="C85" s="561" t="s">
        <v>1194</v>
      </c>
      <c r="D85" s="562">
        <v>3</v>
      </c>
      <c r="E85" s="562">
        <v>2</v>
      </c>
      <c r="F85" s="562">
        <v>1</v>
      </c>
      <c r="G85" s="562">
        <v>1</v>
      </c>
      <c r="H85" s="562">
        <v>4</v>
      </c>
      <c r="I85" s="562">
        <v>1</v>
      </c>
      <c r="J85" s="563">
        <v>5</v>
      </c>
    </row>
    <row r="86" spans="1:10" ht="12.6" customHeight="1" x14ac:dyDescent="0.25">
      <c r="A86" s="695" t="s">
        <v>1135</v>
      </c>
      <c r="B86" s="561" t="s">
        <v>1178</v>
      </c>
      <c r="C86" s="561" t="s">
        <v>328</v>
      </c>
      <c r="D86" s="562">
        <v>9</v>
      </c>
      <c r="E86" s="562">
        <v>19</v>
      </c>
      <c r="F86" s="562">
        <v>7</v>
      </c>
      <c r="G86" s="562">
        <v>1</v>
      </c>
      <c r="H86" s="562">
        <v>21</v>
      </c>
      <c r="I86" s="562">
        <v>7</v>
      </c>
      <c r="J86" s="563">
        <v>28</v>
      </c>
    </row>
    <row r="87" spans="1:10" ht="12.6" customHeight="1" x14ac:dyDescent="0.25">
      <c r="A87" s="695" t="s">
        <v>1135</v>
      </c>
      <c r="B87" s="561" t="s">
        <v>1190</v>
      </c>
      <c r="C87" s="561" t="s">
        <v>327</v>
      </c>
      <c r="D87" s="562">
        <v>3</v>
      </c>
      <c r="E87" s="562">
        <v>8</v>
      </c>
      <c r="F87" s="562">
        <v>2</v>
      </c>
      <c r="G87" s="562">
        <v>0</v>
      </c>
      <c r="H87" s="562">
        <v>9</v>
      </c>
      <c r="I87" s="562">
        <v>2</v>
      </c>
      <c r="J87" s="563">
        <v>11</v>
      </c>
    </row>
    <row r="88" spans="1:10" ht="12.6" customHeight="1" x14ac:dyDescent="0.25">
      <c r="A88" s="695" t="s">
        <v>1135</v>
      </c>
      <c r="B88" s="561" t="s">
        <v>1195</v>
      </c>
      <c r="C88" s="561" t="s">
        <v>321</v>
      </c>
      <c r="D88" s="562">
        <v>8</v>
      </c>
      <c r="E88" s="562">
        <v>43</v>
      </c>
      <c r="F88" s="562">
        <v>7</v>
      </c>
      <c r="G88" s="562">
        <v>1</v>
      </c>
      <c r="H88" s="562">
        <v>38</v>
      </c>
      <c r="I88" s="562">
        <v>13</v>
      </c>
      <c r="J88" s="563">
        <v>51</v>
      </c>
    </row>
    <row r="89" spans="1:10" ht="12.6" customHeight="1" x14ac:dyDescent="0.25">
      <c r="A89" s="695" t="s">
        <v>1135</v>
      </c>
      <c r="B89" s="561" t="s">
        <v>1200</v>
      </c>
      <c r="C89" s="561" t="s">
        <v>1201</v>
      </c>
      <c r="D89" s="562">
        <v>1</v>
      </c>
      <c r="E89" s="562">
        <v>1</v>
      </c>
      <c r="F89" s="562">
        <v>0</v>
      </c>
      <c r="G89" s="562">
        <v>0</v>
      </c>
      <c r="H89" s="562">
        <v>1</v>
      </c>
      <c r="I89" s="562">
        <v>1</v>
      </c>
      <c r="J89" s="563">
        <v>2</v>
      </c>
    </row>
    <row r="90" spans="1:10" ht="12.6" customHeight="1" x14ac:dyDescent="0.25">
      <c r="A90" s="691" t="s">
        <v>1135</v>
      </c>
      <c r="B90" s="692" t="s">
        <v>1214</v>
      </c>
      <c r="C90" s="692" t="s">
        <v>325</v>
      </c>
      <c r="D90" s="693">
        <v>2</v>
      </c>
      <c r="E90" s="693">
        <v>3</v>
      </c>
      <c r="F90" s="693">
        <v>0</v>
      </c>
      <c r="G90" s="693">
        <v>0</v>
      </c>
      <c r="H90" s="693">
        <v>4</v>
      </c>
      <c r="I90" s="693">
        <v>1</v>
      </c>
      <c r="J90" s="694">
        <v>5</v>
      </c>
    </row>
    <row r="91" spans="1:10" ht="12.6" customHeight="1" x14ac:dyDescent="0.25">
      <c r="A91" s="695" t="s">
        <v>1135</v>
      </c>
      <c r="B91" s="561" t="s">
        <v>1179</v>
      </c>
      <c r="C91" s="561" t="s">
        <v>1180</v>
      </c>
      <c r="D91" s="562">
        <v>3</v>
      </c>
      <c r="E91" s="562">
        <v>18</v>
      </c>
      <c r="F91" s="562">
        <v>1</v>
      </c>
      <c r="G91" s="562">
        <v>0</v>
      </c>
      <c r="H91" s="562">
        <v>10</v>
      </c>
      <c r="I91" s="562">
        <v>11</v>
      </c>
      <c r="J91" s="563">
        <v>21</v>
      </c>
    </row>
    <row r="92" spans="1:10" ht="12.6" customHeight="1" x14ac:dyDescent="0.25">
      <c r="A92" s="695" t="s">
        <v>1135</v>
      </c>
      <c r="B92" s="561" t="s">
        <v>1183</v>
      </c>
      <c r="C92" s="561" t="s">
        <v>1184</v>
      </c>
      <c r="D92" s="562">
        <v>32</v>
      </c>
      <c r="E92" s="562">
        <v>109</v>
      </c>
      <c r="F92" s="562">
        <v>40</v>
      </c>
      <c r="G92" s="562">
        <v>2</v>
      </c>
      <c r="H92" s="562">
        <v>46</v>
      </c>
      <c r="I92" s="562">
        <v>95</v>
      </c>
      <c r="J92" s="563">
        <v>141</v>
      </c>
    </row>
    <row r="93" spans="1:10" ht="12.6" customHeight="1" x14ac:dyDescent="0.25">
      <c r="A93" s="695" t="s">
        <v>1135</v>
      </c>
      <c r="B93" s="561" t="s">
        <v>1186</v>
      </c>
      <c r="C93" s="561" t="s">
        <v>1187</v>
      </c>
      <c r="D93" s="562">
        <v>37</v>
      </c>
      <c r="E93" s="562">
        <v>135</v>
      </c>
      <c r="F93" s="562">
        <v>30</v>
      </c>
      <c r="G93" s="562">
        <v>1</v>
      </c>
      <c r="H93" s="562">
        <v>90</v>
      </c>
      <c r="I93" s="562">
        <v>82</v>
      </c>
      <c r="J93" s="563">
        <v>172</v>
      </c>
    </row>
    <row r="94" spans="1:10" ht="12.6" customHeight="1" x14ac:dyDescent="0.25">
      <c r="A94" s="695" t="s">
        <v>1135</v>
      </c>
      <c r="B94" s="561" t="s">
        <v>1188</v>
      </c>
      <c r="C94" s="561" t="s">
        <v>1189</v>
      </c>
      <c r="D94" s="562">
        <v>1</v>
      </c>
      <c r="E94" s="562">
        <v>0</v>
      </c>
      <c r="F94" s="562">
        <v>0</v>
      </c>
      <c r="G94" s="562">
        <v>0</v>
      </c>
      <c r="H94" s="562">
        <v>0</v>
      </c>
      <c r="I94" s="562">
        <v>1</v>
      </c>
      <c r="J94" s="563">
        <v>1</v>
      </c>
    </row>
    <row r="95" spans="1:10" ht="12.6" customHeight="1" x14ac:dyDescent="0.25">
      <c r="A95" s="695" t="s">
        <v>1135</v>
      </c>
      <c r="B95" s="561" t="s">
        <v>1196</v>
      </c>
      <c r="C95" s="561" t="s">
        <v>1197</v>
      </c>
      <c r="D95" s="562">
        <v>12</v>
      </c>
      <c r="E95" s="562">
        <v>54</v>
      </c>
      <c r="F95" s="562">
        <v>11</v>
      </c>
      <c r="G95" s="562">
        <v>1</v>
      </c>
      <c r="H95" s="562">
        <v>39</v>
      </c>
      <c r="I95" s="562">
        <v>27</v>
      </c>
      <c r="J95" s="563">
        <v>66</v>
      </c>
    </row>
    <row r="96" spans="1:10" ht="12.6" customHeight="1" x14ac:dyDescent="0.25">
      <c r="A96" s="695" t="s">
        <v>1135</v>
      </c>
      <c r="B96" s="561" t="s">
        <v>1204</v>
      </c>
      <c r="C96" s="561" t="s">
        <v>1205</v>
      </c>
      <c r="D96" s="562">
        <v>20</v>
      </c>
      <c r="E96" s="562">
        <v>46</v>
      </c>
      <c r="F96" s="562">
        <v>9</v>
      </c>
      <c r="G96" s="562">
        <v>0</v>
      </c>
      <c r="H96" s="562">
        <v>36</v>
      </c>
      <c r="I96" s="562">
        <v>30</v>
      </c>
      <c r="J96" s="563">
        <v>66</v>
      </c>
    </row>
    <row r="97" spans="1:10" ht="12.6" customHeight="1" x14ac:dyDescent="0.25">
      <c r="A97" s="695" t="s">
        <v>1135</v>
      </c>
      <c r="B97" s="561" t="s">
        <v>1191</v>
      </c>
      <c r="C97" s="561" t="s">
        <v>1192</v>
      </c>
      <c r="D97" s="562">
        <v>5</v>
      </c>
      <c r="E97" s="562">
        <v>15</v>
      </c>
      <c r="F97" s="562">
        <v>2</v>
      </c>
      <c r="G97" s="562">
        <v>0</v>
      </c>
      <c r="H97" s="562">
        <v>5</v>
      </c>
      <c r="I97" s="562">
        <v>15</v>
      </c>
      <c r="J97" s="563">
        <v>20</v>
      </c>
    </row>
    <row r="98" spans="1:10" ht="12.6" customHeight="1" x14ac:dyDescent="0.25">
      <c r="A98" s="695" t="s">
        <v>1135</v>
      </c>
      <c r="B98" s="561" t="s">
        <v>1181</v>
      </c>
      <c r="C98" s="561" t="s">
        <v>1182</v>
      </c>
      <c r="D98" s="562">
        <v>3</v>
      </c>
      <c r="E98" s="562">
        <v>10</v>
      </c>
      <c r="F98" s="562">
        <v>2</v>
      </c>
      <c r="G98" s="562">
        <v>1</v>
      </c>
      <c r="H98" s="562">
        <v>2</v>
      </c>
      <c r="I98" s="562">
        <v>11</v>
      </c>
      <c r="J98" s="563">
        <v>13</v>
      </c>
    </row>
    <row r="99" spans="1:10" ht="12.6" customHeight="1" x14ac:dyDescent="0.25">
      <c r="A99" s="695" t="s">
        <v>1135</v>
      </c>
      <c r="B99" s="561" t="s">
        <v>1215</v>
      </c>
      <c r="C99" s="561" t="s">
        <v>1216</v>
      </c>
      <c r="D99" s="562">
        <v>5</v>
      </c>
      <c r="E99" s="562">
        <v>30</v>
      </c>
      <c r="F99" s="562">
        <v>6</v>
      </c>
      <c r="G99" s="562">
        <v>0</v>
      </c>
      <c r="H99" s="562">
        <v>19</v>
      </c>
      <c r="I99" s="562">
        <v>16</v>
      </c>
      <c r="J99" s="563">
        <v>35</v>
      </c>
    </row>
    <row r="100" spans="1:10" ht="12.6" customHeight="1" x14ac:dyDescent="0.25">
      <c r="A100" s="695" t="s">
        <v>1135</v>
      </c>
      <c r="B100" s="561" t="s">
        <v>1174</v>
      </c>
      <c r="C100" s="561" t="s">
        <v>1175</v>
      </c>
      <c r="D100" s="562">
        <v>1</v>
      </c>
      <c r="E100" s="562">
        <v>15</v>
      </c>
      <c r="F100" s="562">
        <v>2</v>
      </c>
      <c r="G100" s="562">
        <v>0</v>
      </c>
      <c r="H100" s="562">
        <v>15</v>
      </c>
      <c r="I100" s="562">
        <v>1</v>
      </c>
      <c r="J100" s="563">
        <v>16</v>
      </c>
    </row>
    <row r="101" spans="1:10" ht="12.6" customHeight="1" x14ac:dyDescent="0.25">
      <c r="A101" s="695" t="s">
        <v>1135</v>
      </c>
      <c r="B101" s="561" t="s">
        <v>1185</v>
      </c>
      <c r="C101" s="561" t="s">
        <v>334</v>
      </c>
      <c r="D101" s="562">
        <v>5</v>
      </c>
      <c r="E101" s="562">
        <v>14</v>
      </c>
      <c r="F101" s="562">
        <v>2</v>
      </c>
      <c r="G101" s="562">
        <v>0</v>
      </c>
      <c r="H101" s="562">
        <v>11</v>
      </c>
      <c r="I101" s="562">
        <v>8</v>
      </c>
      <c r="J101" s="563">
        <v>19</v>
      </c>
    </row>
    <row r="102" spans="1:10" ht="12.6" customHeight="1" x14ac:dyDescent="0.25">
      <c r="A102" s="695" t="s">
        <v>1135</v>
      </c>
      <c r="B102" s="561" t="s">
        <v>1211</v>
      </c>
      <c r="C102" s="561" t="s">
        <v>1209</v>
      </c>
      <c r="D102" s="562">
        <v>3</v>
      </c>
      <c r="E102" s="562">
        <v>25</v>
      </c>
      <c r="F102" s="562">
        <v>4</v>
      </c>
      <c r="G102" s="562">
        <v>1</v>
      </c>
      <c r="H102" s="562">
        <v>11</v>
      </c>
      <c r="I102" s="562">
        <v>17</v>
      </c>
      <c r="J102" s="563">
        <v>28</v>
      </c>
    </row>
    <row r="103" spans="1:10" ht="12.6" customHeight="1" x14ac:dyDescent="0.25">
      <c r="A103" s="695" t="s">
        <v>1135</v>
      </c>
      <c r="B103" s="561" t="s">
        <v>1206</v>
      </c>
      <c r="C103" s="561" t="s">
        <v>1207</v>
      </c>
      <c r="D103" s="562">
        <v>28</v>
      </c>
      <c r="E103" s="562">
        <v>58</v>
      </c>
      <c r="F103" s="562">
        <v>25</v>
      </c>
      <c r="G103" s="562">
        <v>7</v>
      </c>
      <c r="H103" s="562">
        <v>49</v>
      </c>
      <c r="I103" s="562">
        <v>37</v>
      </c>
      <c r="J103" s="563">
        <v>86</v>
      </c>
    </row>
    <row r="104" spans="1:10" ht="12.6" customHeight="1" x14ac:dyDescent="0.25">
      <c r="A104" s="555" t="s">
        <v>1219</v>
      </c>
      <c r="B104" s="558"/>
      <c r="C104" s="558"/>
      <c r="D104" s="559">
        <f>SUM(D70:D103)</f>
        <v>797</v>
      </c>
      <c r="E104" s="559">
        <f t="shared" ref="E104:J104" si="4">SUM(E70:E103)</f>
        <v>3897</v>
      </c>
      <c r="F104" s="559">
        <f t="shared" si="4"/>
        <v>1422</v>
      </c>
      <c r="G104" s="559">
        <f t="shared" si="4"/>
        <v>755</v>
      </c>
      <c r="H104" s="559">
        <f t="shared" si="4"/>
        <v>3865</v>
      </c>
      <c r="I104" s="559">
        <f t="shared" si="4"/>
        <v>829</v>
      </c>
      <c r="J104" s="559">
        <f t="shared" si="4"/>
        <v>4694</v>
      </c>
    </row>
    <row r="105" spans="1:10" ht="12.6" customHeight="1" x14ac:dyDescent="0.25">
      <c r="A105" s="695" t="s">
        <v>704</v>
      </c>
      <c r="B105" s="561" t="s">
        <v>1653</v>
      </c>
      <c r="C105" s="561" t="s">
        <v>1654</v>
      </c>
      <c r="D105" s="562">
        <v>8</v>
      </c>
      <c r="E105" s="562">
        <v>28</v>
      </c>
      <c r="F105" s="562">
        <v>2</v>
      </c>
      <c r="G105" s="562">
        <v>0</v>
      </c>
      <c r="H105" s="562">
        <v>0</v>
      </c>
      <c r="I105" s="562">
        <v>36</v>
      </c>
      <c r="J105" s="563">
        <v>36</v>
      </c>
    </row>
    <row r="106" spans="1:10" ht="12.6" customHeight="1" x14ac:dyDescent="0.25">
      <c r="A106" s="695" t="s">
        <v>704</v>
      </c>
      <c r="B106" s="561" t="s">
        <v>1655</v>
      </c>
      <c r="C106" s="561" t="s">
        <v>1656</v>
      </c>
      <c r="D106" s="562">
        <v>11</v>
      </c>
      <c r="E106" s="562">
        <v>16</v>
      </c>
      <c r="F106" s="562">
        <v>1</v>
      </c>
      <c r="G106" s="562">
        <v>0</v>
      </c>
      <c r="H106" s="562">
        <v>0</v>
      </c>
      <c r="I106" s="562">
        <v>27</v>
      </c>
      <c r="J106" s="563">
        <v>27</v>
      </c>
    </row>
    <row r="107" spans="1:10" ht="12.6" customHeight="1" x14ac:dyDescent="0.25">
      <c r="A107" s="691" t="s">
        <v>704</v>
      </c>
      <c r="B107" s="692" t="s">
        <v>1657</v>
      </c>
      <c r="C107" s="692" t="s">
        <v>1658</v>
      </c>
      <c r="D107" s="693">
        <v>2</v>
      </c>
      <c r="E107" s="693">
        <v>21</v>
      </c>
      <c r="F107" s="693">
        <v>2</v>
      </c>
      <c r="G107" s="693">
        <v>0</v>
      </c>
      <c r="H107" s="693">
        <v>23</v>
      </c>
      <c r="I107" s="693">
        <v>0</v>
      </c>
      <c r="J107" s="694">
        <v>23</v>
      </c>
    </row>
    <row r="108" spans="1:10" ht="12.6" customHeight="1" x14ac:dyDescent="0.25">
      <c r="A108" s="695" t="s">
        <v>704</v>
      </c>
      <c r="B108" s="561" t="s">
        <v>1198</v>
      </c>
      <c r="C108" s="561" t="s">
        <v>1199</v>
      </c>
      <c r="D108" s="562">
        <v>4</v>
      </c>
      <c r="E108" s="562">
        <v>40</v>
      </c>
      <c r="F108" s="562">
        <v>4</v>
      </c>
      <c r="G108" s="562">
        <v>0</v>
      </c>
      <c r="H108" s="562">
        <v>0</v>
      </c>
      <c r="I108" s="562">
        <v>44</v>
      </c>
      <c r="J108" s="563">
        <v>44</v>
      </c>
    </row>
    <row r="109" spans="1:10" ht="12.6" customHeight="1" x14ac:dyDescent="0.25">
      <c r="A109" s="695" t="s">
        <v>704</v>
      </c>
      <c r="B109" s="561" t="s">
        <v>1208</v>
      </c>
      <c r="C109" s="561" t="s">
        <v>1209</v>
      </c>
      <c r="D109" s="562">
        <v>0</v>
      </c>
      <c r="E109" s="562">
        <v>65</v>
      </c>
      <c r="F109" s="562">
        <v>3</v>
      </c>
      <c r="G109" s="562">
        <v>0</v>
      </c>
      <c r="H109" s="562">
        <v>65</v>
      </c>
      <c r="I109" s="562">
        <v>0</v>
      </c>
      <c r="J109" s="563">
        <v>65</v>
      </c>
    </row>
    <row r="110" spans="1:10" ht="12.6" customHeight="1" x14ac:dyDescent="0.25">
      <c r="A110" s="695" t="s">
        <v>704</v>
      </c>
      <c r="B110" s="561" t="s">
        <v>1212</v>
      </c>
      <c r="C110" s="561" t="s">
        <v>1213</v>
      </c>
      <c r="D110" s="562">
        <v>136</v>
      </c>
      <c r="E110" s="562">
        <v>1200</v>
      </c>
      <c r="F110" s="562">
        <v>532</v>
      </c>
      <c r="G110" s="562">
        <v>284</v>
      </c>
      <c r="H110" s="562">
        <v>1336</v>
      </c>
      <c r="I110" s="562">
        <v>0</v>
      </c>
      <c r="J110" s="563">
        <v>1336</v>
      </c>
    </row>
    <row r="111" spans="1:10" ht="12.6" customHeight="1" x14ac:dyDescent="0.25">
      <c r="A111" s="695" t="s">
        <v>704</v>
      </c>
      <c r="B111" s="561" t="s">
        <v>1210</v>
      </c>
      <c r="C111" s="561" t="s">
        <v>1209</v>
      </c>
      <c r="D111" s="562">
        <v>2</v>
      </c>
      <c r="E111" s="562">
        <v>54</v>
      </c>
      <c r="F111" s="562">
        <v>2</v>
      </c>
      <c r="G111" s="562">
        <v>0</v>
      </c>
      <c r="H111" s="562">
        <v>56</v>
      </c>
      <c r="I111" s="562">
        <v>0</v>
      </c>
      <c r="J111" s="563">
        <v>56</v>
      </c>
    </row>
    <row r="112" spans="1:10" ht="12.6" customHeight="1" x14ac:dyDescent="0.25">
      <c r="A112" s="695" t="s">
        <v>704</v>
      </c>
      <c r="B112" s="561" t="s">
        <v>1659</v>
      </c>
      <c r="C112" s="561" t="s">
        <v>1660</v>
      </c>
      <c r="D112" s="562">
        <v>5</v>
      </c>
      <c r="E112" s="562">
        <v>13</v>
      </c>
      <c r="F112" s="562">
        <v>3</v>
      </c>
      <c r="G112" s="562">
        <v>0</v>
      </c>
      <c r="H112" s="562">
        <v>15</v>
      </c>
      <c r="I112" s="562">
        <v>3</v>
      </c>
      <c r="J112" s="563">
        <v>18</v>
      </c>
    </row>
    <row r="113" spans="1:10" ht="12.6" customHeight="1" x14ac:dyDescent="0.25">
      <c r="A113" s="695" t="s">
        <v>704</v>
      </c>
      <c r="B113" s="561" t="s">
        <v>1176</v>
      </c>
      <c r="C113" s="561" t="s">
        <v>1177</v>
      </c>
      <c r="D113" s="562">
        <v>3</v>
      </c>
      <c r="E113" s="562">
        <v>14</v>
      </c>
      <c r="F113" s="562">
        <v>4</v>
      </c>
      <c r="G113" s="562">
        <v>0</v>
      </c>
      <c r="H113" s="562">
        <v>8</v>
      </c>
      <c r="I113" s="562">
        <v>9</v>
      </c>
      <c r="J113" s="563">
        <v>17</v>
      </c>
    </row>
    <row r="114" spans="1:10" ht="12.6" customHeight="1" x14ac:dyDescent="0.25">
      <c r="A114" s="695" t="s">
        <v>704</v>
      </c>
      <c r="B114" s="561" t="s">
        <v>1193</v>
      </c>
      <c r="C114" s="561" t="s">
        <v>1194</v>
      </c>
      <c r="D114" s="562">
        <v>1</v>
      </c>
      <c r="E114" s="562">
        <v>0</v>
      </c>
      <c r="F114" s="562">
        <v>0</v>
      </c>
      <c r="G114" s="562">
        <v>0</v>
      </c>
      <c r="H114" s="562">
        <v>1</v>
      </c>
      <c r="I114" s="562">
        <v>0</v>
      </c>
      <c r="J114" s="563">
        <v>1</v>
      </c>
    </row>
    <row r="115" spans="1:10" ht="12.6" customHeight="1" x14ac:dyDescent="0.25">
      <c r="A115" s="695" t="s">
        <v>704</v>
      </c>
      <c r="B115" s="561" t="s">
        <v>1178</v>
      </c>
      <c r="C115" s="561" t="s">
        <v>328</v>
      </c>
      <c r="D115" s="562">
        <v>1</v>
      </c>
      <c r="E115" s="562">
        <v>2</v>
      </c>
      <c r="F115" s="562">
        <v>1</v>
      </c>
      <c r="G115" s="562">
        <v>0</v>
      </c>
      <c r="H115" s="562">
        <v>1</v>
      </c>
      <c r="I115" s="562">
        <v>2</v>
      </c>
      <c r="J115" s="563">
        <v>3</v>
      </c>
    </row>
    <row r="116" spans="1:10" ht="12.6" customHeight="1" x14ac:dyDescent="0.25">
      <c r="A116" s="695" t="s">
        <v>704</v>
      </c>
      <c r="B116" s="561" t="s">
        <v>1190</v>
      </c>
      <c r="C116" s="561" t="s">
        <v>327</v>
      </c>
      <c r="D116" s="562">
        <v>6</v>
      </c>
      <c r="E116" s="562">
        <v>13</v>
      </c>
      <c r="F116" s="562">
        <v>3</v>
      </c>
      <c r="G116" s="562">
        <v>0</v>
      </c>
      <c r="H116" s="562">
        <v>7</v>
      </c>
      <c r="I116" s="562">
        <v>12</v>
      </c>
      <c r="J116" s="563">
        <v>19</v>
      </c>
    </row>
    <row r="117" spans="1:10" ht="12.6" customHeight="1" x14ac:dyDescent="0.25">
      <c r="A117" s="695" t="s">
        <v>704</v>
      </c>
      <c r="B117" s="561" t="s">
        <v>1195</v>
      </c>
      <c r="C117" s="561" t="s">
        <v>321</v>
      </c>
      <c r="D117" s="562">
        <v>9</v>
      </c>
      <c r="E117" s="562">
        <v>24</v>
      </c>
      <c r="F117" s="562">
        <v>9</v>
      </c>
      <c r="G117" s="562">
        <v>1</v>
      </c>
      <c r="H117" s="562">
        <v>23</v>
      </c>
      <c r="I117" s="562">
        <v>10</v>
      </c>
      <c r="J117" s="563">
        <v>33</v>
      </c>
    </row>
    <row r="118" spans="1:10" ht="12.6" customHeight="1" x14ac:dyDescent="0.25">
      <c r="A118" s="695" t="s">
        <v>704</v>
      </c>
      <c r="B118" s="561" t="s">
        <v>1179</v>
      </c>
      <c r="C118" s="561" t="s">
        <v>1180</v>
      </c>
      <c r="D118" s="562">
        <v>2</v>
      </c>
      <c r="E118" s="562">
        <v>10</v>
      </c>
      <c r="F118" s="562">
        <v>2</v>
      </c>
      <c r="G118" s="562">
        <v>1</v>
      </c>
      <c r="H118" s="562">
        <v>5</v>
      </c>
      <c r="I118" s="562">
        <v>7</v>
      </c>
      <c r="J118" s="563">
        <v>12</v>
      </c>
    </row>
    <row r="119" spans="1:10" ht="12.6" customHeight="1" x14ac:dyDescent="0.25">
      <c r="A119" s="695" t="s">
        <v>704</v>
      </c>
      <c r="B119" s="561" t="s">
        <v>1183</v>
      </c>
      <c r="C119" s="561" t="s">
        <v>1184</v>
      </c>
      <c r="D119" s="562">
        <v>16</v>
      </c>
      <c r="E119" s="562">
        <v>55</v>
      </c>
      <c r="F119" s="562">
        <v>10</v>
      </c>
      <c r="G119" s="562">
        <v>3</v>
      </c>
      <c r="H119" s="562">
        <v>24</v>
      </c>
      <c r="I119" s="562">
        <v>47</v>
      </c>
      <c r="J119" s="563">
        <v>71</v>
      </c>
    </row>
    <row r="120" spans="1:10" ht="12.6" customHeight="1" x14ac:dyDescent="0.25">
      <c r="A120" s="695" t="s">
        <v>704</v>
      </c>
      <c r="B120" s="561" t="s">
        <v>1186</v>
      </c>
      <c r="C120" s="561" t="s">
        <v>1187</v>
      </c>
      <c r="D120" s="562">
        <v>17</v>
      </c>
      <c r="E120" s="562">
        <v>56</v>
      </c>
      <c r="F120" s="562">
        <v>9</v>
      </c>
      <c r="G120" s="562">
        <v>1</v>
      </c>
      <c r="H120" s="562">
        <v>28</v>
      </c>
      <c r="I120" s="562">
        <v>45</v>
      </c>
      <c r="J120" s="563">
        <v>73</v>
      </c>
    </row>
    <row r="121" spans="1:10" ht="12.6" customHeight="1" x14ac:dyDescent="0.25">
      <c r="A121" s="695" t="s">
        <v>704</v>
      </c>
      <c r="B121" s="561" t="s">
        <v>1196</v>
      </c>
      <c r="C121" s="561" t="s">
        <v>1197</v>
      </c>
      <c r="D121" s="562">
        <v>15</v>
      </c>
      <c r="E121" s="562">
        <v>49</v>
      </c>
      <c r="F121" s="562">
        <v>21</v>
      </c>
      <c r="G121" s="562">
        <v>1</v>
      </c>
      <c r="H121" s="562">
        <v>35</v>
      </c>
      <c r="I121" s="562">
        <v>29</v>
      </c>
      <c r="J121" s="563">
        <v>64</v>
      </c>
    </row>
    <row r="122" spans="1:10" ht="12.6" customHeight="1" x14ac:dyDescent="0.25">
      <c r="A122" s="695" t="s">
        <v>704</v>
      </c>
      <c r="B122" s="561" t="s">
        <v>1204</v>
      </c>
      <c r="C122" s="561" t="s">
        <v>1205</v>
      </c>
      <c r="D122" s="562">
        <v>2</v>
      </c>
      <c r="E122" s="562">
        <v>19</v>
      </c>
      <c r="F122" s="562">
        <v>3</v>
      </c>
      <c r="G122" s="562">
        <v>0</v>
      </c>
      <c r="H122" s="562">
        <v>9</v>
      </c>
      <c r="I122" s="562">
        <v>12</v>
      </c>
      <c r="J122" s="563">
        <v>21</v>
      </c>
    </row>
    <row r="123" spans="1:10" ht="12.6" customHeight="1" x14ac:dyDescent="0.25">
      <c r="A123" s="691" t="s">
        <v>704</v>
      </c>
      <c r="B123" s="692" t="s">
        <v>1191</v>
      </c>
      <c r="C123" s="692" t="s">
        <v>1192</v>
      </c>
      <c r="D123" s="693">
        <v>1</v>
      </c>
      <c r="E123" s="693">
        <v>3</v>
      </c>
      <c r="F123" s="693">
        <v>1</v>
      </c>
      <c r="G123" s="693">
        <v>0</v>
      </c>
      <c r="H123" s="693">
        <v>1</v>
      </c>
      <c r="I123" s="693">
        <v>3</v>
      </c>
      <c r="J123" s="694">
        <v>4</v>
      </c>
    </row>
    <row r="124" spans="1:10" ht="12.6" customHeight="1" x14ac:dyDescent="0.25">
      <c r="A124" s="695" t="s">
        <v>704</v>
      </c>
      <c r="B124" s="561" t="s">
        <v>1215</v>
      </c>
      <c r="C124" s="561" t="s">
        <v>1216</v>
      </c>
      <c r="D124" s="562">
        <v>7</v>
      </c>
      <c r="E124" s="562">
        <v>7</v>
      </c>
      <c r="F124" s="562">
        <v>1</v>
      </c>
      <c r="G124" s="562">
        <v>1</v>
      </c>
      <c r="H124" s="562">
        <v>4</v>
      </c>
      <c r="I124" s="562">
        <v>10</v>
      </c>
      <c r="J124" s="563">
        <v>14</v>
      </c>
    </row>
    <row r="125" spans="1:10" ht="12.6" customHeight="1" x14ac:dyDescent="0.25">
      <c r="A125" s="695" t="s">
        <v>704</v>
      </c>
      <c r="B125" s="561" t="s">
        <v>1185</v>
      </c>
      <c r="C125" s="561" t="s">
        <v>334</v>
      </c>
      <c r="D125" s="562">
        <v>3</v>
      </c>
      <c r="E125" s="562">
        <v>5</v>
      </c>
      <c r="F125" s="562">
        <v>3</v>
      </c>
      <c r="G125" s="562">
        <v>0</v>
      </c>
      <c r="H125" s="562">
        <v>6</v>
      </c>
      <c r="I125" s="562">
        <v>2</v>
      </c>
      <c r="J125" s="563">
        <v>8</v>
      </c>
    </row>
    <row r="126" spans="1:10" ht="12.6" customHeight="1" x14ac:dyDescent="0.25">
      <c r="A126" s="560" t="s">
        <v>1220</v>
      </c>
      <c r="B126" s="558"/>
      <c r="C126" s="558"/>
      <c r="D126" s="559">
        <f>SUM(D105:D125)</f>
        <v>251</v>
      </c>
      <c r="E126" s="559">
        <f t="shared" ref="E126:J126" si="5">SUM(E105:E125)</f>
        <v>1694</v>
      </c>
      <c r="F126" s="559">
        <f t="shared" si="5"/>
        <v>616</v>
      </c>
      <c r="G126" s="559">
        <f t="shared" si="5"/>
        <v>292</v>
      </c>
      <c r="H126" s="559">
        <f t="shared" si="5"/>
        <v>1647</v>
      </c>
      <c r="I126" s="559">
        <f t="shared" si="5"/>
        <v>298</v>
      </c>
      <c r="J126" s="559">
        <f t="shared" si="5"/>
        <v>1945</v>
      </c>
    </row>
    <row r="127" spans="1:10" ht="12.6" customHeight="1" x14ac:dyDescent="0.25">
      <c r="A127" s="695" t="s">
        <v>709</v>
      </c>
      <c r="B127" s="561" t="s">
        <v>1661</v>
      </c>
      <c r="C127" s="561" t="s">
        <v>1662</v>
      </c>
      <c r="D127" s="562">
        <v>23</v>
      </c>
      <c r="E127" s="562">
        <v>40</v>
      </c>
      <c r="F127" s="562">
        <v>9</v>
      </c>
      <c r="G127" s="562">
        <v>0</v>
      </c>
      <c r="H127" s="562">
        <v>63</v>
      </c>
      <c r="I127" s="562">
        <v>0</v>
      </c>
      <c r="J127" s="563">
        <v>63</v>
      </c>
    </row>
    <row r="128" spans="1:10" ht="12.6" customHeight="1" x14ac:dyDescent="0.25">
      <c r="A128" s="695" t="s">
        <v>709</v>
      </c>
      <c r="B128" s="561" t="s">
        <v>1663</v>
      </c>
      <c r="C128" s="561" t="s">
        <v>1643</v>
      </c>
      <c r="D128" s="562">
        <v>8</v>
      </c>
      <c r="E128" s="562">
        <v>19</v>
      </c>
      <c r="F128" s="562">
        <v>5</v>
      </c>
      <c r="G128" s="562">
        <v>0</v>
      </c>
      <c r="H128" s="562">
        <v>27</v>
      </c>
      <c r="I128" s="562">
        <v>0</v>
      </c>
      <c r="J128" s="563">
        <v>27</v>
      </c>
    </row>
    <row r="129" spans="1:10" ht="12.6" customHeight="1" x14ac:dyDescent="0.25">
      <c r="A129" s="691" t="s">
        <v>709</v>
      </c>
      <c r="B129" s="692" t="s">
        <v>1198</v>
      </c>
      <c r="C129" s="692" t="s">
        <v>1199</v>
      </c>
      <c r="D129" s="693">
        <v>5</v>
      </c>
      <c r="E129" s="693">
        <v>139</v>
      </c>
      <c r="F129" s="693">
        <v>14</v>
      </c>
      <c r="G129" s="693">
        <v>0</v>
      </c>
      <c r="H129" s="693">
        <v>87</v>
      </c>
      <c r="I129" s="693">
        <v>57</v>
      </c>
      <c r="J129" s="694">
        <v>144</v>
      </c>
    </row>
    <row r="130" spans="1:10" ht="12.6" customHeight="1" x14ac:dyDescent="0.25">
      <c r="A130" s="691" t="s">
        <v>709</v>
      </c>
      <c r="B130" s="692" t="s">
        <v>1208</v>
      </c>
      <c r="C130" s="692" t="s">
        <v>1209</v>
      </c>
      <c r="D130" s="693">
        <v>24</v>
      </c>
      <c r="E130" s="693">
        <v>171</v>
      </c>
      <c r="F130" s="693">
        <v>29</v>
      </c>
      <c r="G130" s="693">
        <v>0</v>
      </c>
      <c r="H130" s="693">
        <v>162</v>
      </c>
      <c r="I130" s="693">
        <v>33</v>
      </c>
      <c r="J130" s="694">
        <v>195</v>
      </c>
    </row>
    <row r="131" spans="1:10" ht="12.6" customHeight="1" x14ac:dyDescent="0.25">
      <c r="A131" s="691" t="s">
        <v>709</v>
      </c>
      <c r="B131" s="692" t="s">
        <v>1212</v>
      </c>
      <c r="C131" s="692" t="s">
        <v>1213</v>
      </c>
      <c r="D131" s="693">
        <v>197</v>
      </c>
      <c r="E131" s="693">
        <v>1312</v>
      </c>
      <c r="F131" s="693">
        <v>627</v>
      </c>
      <c r="G131" s="693">
        <v>416</v>
      </c>
      <c r="H131" s="693">
        <v>1509</v>
      </c>
      <c r="I131" s="693">
        <v>0</v>
      </c>
      <c r="J131" s="694">
        <v>1509</v>
      </c>
    </row>
    <row r="132" spans="1:10" ht="12.6" customHeight="1" x14ac:dyDescent="0.25">
      <c r="A132" s="691" t="s">
        <v>709</v>
      </c>
      <c r="B132" s="692" t="s">
        <v>1664</v>
      </c>
      <c r="C132" s="692" t="s">
        <v>1665</v>
      </c>
      <c r="D132" s="693">
        <v>3</v>
      </c>
      <c r="E132" s="693">
        <v>24</v>
      </c>
      <c r="F132" s="693">
        <v>2</v>
      </c>
      <c r="G132" s="693">
        <v>0</v>
      </c>
      <c r="H132" s="693">
        <v>27</v>
      </c>
      <c r="I132" s="693">
        <v>0</v>
      </c>
      <c r="J132" s="694">
        <v>27</v>
      </c>
    </row>
    <row r="133" spans="1:10" ht="12.6" customHeight="1" x14ac:dyDescent="0.25">
      <c r="A133" s="691" t="s">
        <v>709</v>
      </c>
      <c r="B133" s="692" t="s">
        <v>1650</v>
      </c>
      <c r="C133" s="692" t="s">
        <v>1177</v>
      </c>
      <c r="D133" s="693">
        <v>0</v>
      </c>
      <c r="E133" s="693">
        <v>1</v>
      </c>
      <c r="F133" s="693">
        <v>0</v>
      </c>
      <c r="G133" s="693">
        <v>0</v>
      </c>
      <c r="H133" s="693">
        <v>1</v>
      </c>
      <c r="I133" s="693">
        <v>0</v>
      </c>
      <c r="J133" s="694">
        <v>1</v>
      </c>
    </row>
    <row r="134" spans="1:10" ht="12.6" customHeight="1" x14ac:dyDescent="0.25">
      <c r="A134" s="691" t="s">
        <v>709</v>
      </c>
      <c r="B134" s="692" t="s">
        <v>1666</v>
      </c>
      <c r="C134" s="692" t="s">
        <v>1667</v>
      </c>
      <c r="D134" s="693">
        <v>0</v>
      </c>
      <c r="E134" s="693">
        <v>12</v>
      </c>
      <c r="F134" s="693">
        <v>3</v>
      </c>
      <c r="G134" s="693">
        <v>0</v>
      </c>
      <c r="H134" s="693">
        <v>8</v>
      </c>
      <c r="I134" s="693">
        <v>4</v>
      </c>
      <c r="J134" s="694">
        <v>12</v>
      </c>
    </row>
    <row r="135" spans="1:10" ht="12.6" customHeight="1" x14ac:dyDescent="0.25">
      <c r="A135" s="695" t="s">
        <v>709</v>
      </c>
      <c r="B135" s="561" t="s">
        <v>1176</v>
      </c>
      <c r="C135" s="561" t="s">
        <v>1177</v>
      </c>
      <c r="D135" s="562">
        <v>2</v>
      </c>
      <c r="E135" s="562">
        <v>2</v>
      </c>
      <c r="F135" s="562">
        <v>0</v>
      </c>
      <c r="G135" s="562">
        <v>0</v>
      </c>
      <c r="H135" s="562">
        <v>1</v>
      </c>
      <c r="I135" s="562">
        <v>3</v>
      </c>
      <c r="J135" s="563">
        <v>4</v>
      </c>
    </row>
    <row r="136" spans="1:10" ht="12.6" customHeight="1" x14ac:dyDescent="0.25">
      <c r="A136" s="695" t="s">
        <v>709</v>
      </c>
      <c r="B136" s="561" t="s">
        <v>1178</v>
      </c>
      <c r="C136" s="561" t="s">
        <v>328</v>
      </c>
      <c r="D136" s="562">
        <v>1</v>
      </c>
      <c r="E136" s="562">
        <v>6</v>
      </c>
      <c r="F136" s="562">
        <v>1</v>
      </c>
      <c r="G136" s="562">
        <v>0</v>
      </c>
      <c r="H136" s="562">
        <v>4</v>
      </c>
      <c r="I136" s="562">
        <v>3</v>
      </c>
      <c r="J136" s="563">
        <v>7</v>
      </c>
    </row>
    <row r="137" spans="1:10" ht="12.6" customHeight="1" x14ac:dyDescent="0.25">
      <c r="A137" s="695" t="s">
        <v>709</v>
      </c>
      <c r="B137" s="561" t="s">
        <v>1190</v>
      </c>
      <c r="C137" s="561" t="s">
        <v>327</v>
      </c>
      <c r="D137" s="562">
        <v>2</v>
      </c>
      <c r="E137" s="562">
        <v>0</v>
      </c>
      <c r="F137" s="562">
        <v>0</v>
      </c>
      <c r="G137" s="562">
        <v>0</v>
      </c>
      <c r="H137" s="562">
        <v>2</v>
      </c>
      <c r="I137" s="562">
        <v>0</v>
      </c>
      <c r="J137" s="563">
        <v>2</v>
      </c>
    </row>
    <row r="138" spans="1:10" ht="12.6" customHeight="1" x14ac:dyDescent="0.25">
      <c r="A138" s="695" t="s">
        <v>709</v>
      </c>
      <c r="B138" s="561" t="s">
        <v>1195</v>
      </c>
      <c r="C138" s="561" t="s">
        <v>321</v>
      </c>
      <c r="D138" s="562">
        <v>5</v>
      </c>
      <c r="E138" s="562">
        <v>13</v>
      </c>
      <c r="F138" s="562">
        <v>2</v>
      </c>
      <c r="G138" s="562">
        <v>0</v>
      </c>
      <c r="H138" s="562">
        <v>11</v>
      </c>
      <c r="I138" s="562">
        <v>7</v>
      </c>
      <c r="J138" s="563">
        <v>18</v>
      </c>
    </row>
    <row r="139" spans="1:10" ht="12.6" customHeight="1" x14ac:dyDescent="0.25">
      <c r="A139" s="695" t="s">
        <v>709</v>
      </c>
      <c r="B139" s="561" t="s">
        <v>1183</v>
      </c>
      <c r="C139" s="561" t="s">
        <v>1184</v>
      </c>
      <c r="D139" s="562">
        <v>12</v>
      </c>
      <c r="E139" s="562">
        <v>39</v>
      </c>
      <c r="F139" s="562">
        <v>10</v>
      </c>
      <c r="G139" s="562">
        <v>0</v>
      </c>
      <c r="H139" s="562">
        <v>8</v>
      </c>
      <c r="I139" s="562">
        <v>43</v>
      </c>
      <c r="J139" s="563">
        <v>51</v>
      </c>
    </row>
    <row r="140" spans="1:10" ht="12.6" customHeight="1" x14ac:dyDescent="0.25">
      <c r="A140" s="695" t="s">
        <v>709</v>
      </c>
      <c r="B140" s="561" t="s">
        <v>1186</v>
      </c>
      <c r="C140" s="561" t="s">
        <v>1187</v>
      </c>
      <c r="D140" s="562">
        <v>20</v>
      </c>
      <c r="E140" s="562">
        <v>36</v>
      </c>
      <c r="F140" s="562">
        <v>13</v>
      </c>
      <c r="G140" s="562">
        <v>0</v>
      </c>
      <c r="H140" s="562">
        <v>26</v>
      </c>
      <c r="I140" s="562">
        <v>30</v>
      </c>
      <c r="J140" s="563">
        <v>56</v>
      </c>
    </row>
    <row r="141" spans="1:10" ht="12.6" customHeight="1" x14ac:dyDescent="0.25">
      <c r="A141" s="695" t="s">
        <v>709</v>
      </c>
      <c r="B141" s="561" t="s">
        <v>1196</v>
      </c>
      <c r="C141" s="561" t="s">
        <v>1197</v>
      </c>
      <c r="D141" s="562">
        <v>22</v>
      </c>
      <c r="E141" s="562">
        <v>58</v>
      </c>
      <c r="F141" s="562">
        <v>27</v>
      </c>
      <c r="G141" s="562">
        <v>0</v>
      </c>
      <c r="H141" s="562">
        <v>57</v>
      </c>
      <c r="I141" s="562">
        <v>23</v>
      </c>
      <c r="J141" s="563">
        <v>80</v>
      </c>
    </row>
    <row r="142" spans="1:10" ht="12.6" customHeight="1" x14ac:dyDescent="0.25">
      <c r="A142" s="695" t="s">
        <v>709</v>
      </c>
      <c r="B142" s="561" t="s">
        <v>1204</v>
      </c>
      <c r="C142" s="561" t="s">
        <v>1205</v>
      </c>
      <c r="D142" s="562">
        <v>30</v>
      </c>
      <c r="E142" s="562">
        <v>79</v>
      </c>
      <c r="F142" s="562">
        <v>23</v>
      </c>
      <c r="G142" s="562">
        <v>0</v>
      </c>
      <c r="H142" s="562">
        <v>37</v>
      </c>
      <c r="I142" s="562">
        <v>72</v>
      </c>
      <c r="J142" s="563">
        <v>109</v>
      </c>
    </row>
    <row r="143" spans="1:10" ht="12.6" customHeight="1" x14ac:dyDescent="0.25">
      <c r="A143" s="695" t="s">
        <v>709</v>
      </c>
      <c r="B143" s="561" t="s">
        <v>1191</v>
      </c>
      <c r="C143" s="561" t="s">
        <v>1192</v>
      </c>
      <c r="D143" s="562">
        <v>2</v>
      </c>
      <c r="E143" s="562">
        <v>9</v>
      </c>
      <c r="F143" s="562">
        <v>3</v>
      </c>
      <c r="G143" s="562">
        <v>0</v>
      </c>
      <c r="H143" s="562">
        <v>5</v>
      </c>
      <c r="I143" s="562">
        <v>6</v>
      </c>
      <c r="J143" s="563">
        <v>11</v>
      </c>
    </row>
    <row r="144" spans="1:10" ht="12.6" customHeight="1" x14ac:dyDescent="0.25">
      <c r="A144" s="695" t="s">
        <v>709</v>
      </c>
      <c r="B144" s="561" t="s">
        <v>1185</v>
      </c>
      <c r="C144" s="561" t="s">
        <v>334</v>
      </c>
      <c r="D144" s="562">
        <v>0</v>
      </c>
      <c r="E144" s="562">
        <v>3</v>
      </c>
      <c r="F144" s="562">
        <v>1</v>
      </c>
      <c r="G144" s="562">
        <v>0</v>
      </c>
      <c r="H144" s="562">
        <v>0</v>
      </c>
      <c r="I144" s="562">
        <v>3</v>
      </c>
      <c r="J144" s="563">
        <v>3</v>
      </c>
    </row>
    <row r="145" spans="1:10" ht="12.6" customHeight="1" x14ac:dyDescent="0.25">
      <c r="A145" s="560" t="s">
        <v>1221</v>
      </c>
      <c r="B145" s="558"/>
      <c r="C145" s="558"/>
      <c r="D145" s="559">
        <f>SUM(D127:D144)</f>
        <v>356</v>
      </c>
      <c r="E145" s="559">
        <f t="shared" ref="E145:J145" si="6">SUM(E127:E144)</f>
        <v>1963</v>
      </c>
      <c r="F145" s="559">
        <f t="shared" si="6"/>
        <v>769</v>
      </c>
      <c r="G145" s="559">
        <f t="shared" si="6"/>
        <v>416</v>
      </c>
      <c r="H145" s="559">
        <f t="shared" si="6"/>
        <v>2035</v>
      </c>
      <c r="I145" s="559">
        <f t="shared" si="6"/>
        <v>284</v>
      </c>
      <c r="J145" s="559">
        <f t="shared" si="6"/>
        <v>2319</v>
      </c>
    </row>
    <row r="146" spans="1:10" ht="12.6" customHeight="1" x14ac:dyDescent="0.25">
      <c r="A146" s="695" t="s">
        <v>1222</v>
      </c>
      <c r="B146" s="561" t="s">
        <v>1668</v>
      </c>
      <c r="C146" s="561" t="s">
        <v>1218</v>
      </c>
      <c r="D146" s="562">
        <v>10</v>
      </c>
      <c r="E146" s="562">
        <v>34</v>
      </c>
      <c r="F146" s="562">
        <v>7</v>
      </c>
      <c r="G146" s="562">
        <v>0</v>
      </c>
      <c r="H146" s="562">
        <v>44</v>
      </c>
      <c r="I146" s="562">
        <v>0</v>
      </c>
      <c r="J146" s="563">
        <v>44</v>
      </c>
    </row>
    <row r="147" spans="1:10" ht="12.6" customHeight="1" x14ac:dyDescent="0.25">
      <c r="A147" s="695" t="s">
        <v>1222</v>
      </c>
      <c r="B147" s="561" t="s">
        <v>1212</v>
      </c>
      <c r="C147" s="561" t="s">
        <v>1213</v>
      </c>
      <c r="D147" s="562">
        <v>219</v>
      </c>
      <c r="E147" s="562">
        <v>1509</v>
      </c>
      <c r="F147" s="562">
        <v>625</v>
      </c>
      <c r="G147" s="562">
        <v>364</v>
      </c>
      <c r="H147" s="562">
        <v>1728</v>
      </c>
      <c r="I147" s="562">
        <v>0</v>
      </c>
      <c r="J147" s="563">
        <v>1728</v>
      </c>
    </row>
    <row r="148" spans="1:10" ht="12.6" customHeight="1" x14ac:dyDescent="0.25">
      <c r="A148" s="691" t="s">
        <v>1222</v>
      </c>
      <c r="B148" s="692" t="s">
        <v>1217</v>
      </c>
      <c r="C148" s="692" t="s">
        <v>1218</v>
      </c>
      <c r="D148" s="693">
        <v>13</v>
      </c>
      <c r="E148" s="693">
        <v>218</v>
      </c>
      <c r="F148" s="693">
        <v>74</v>
      </c>
      <c r="G148" s="693">
        <v>36</v>
      </c>
      <c r="H148" s="693">
        <v>231</v>
      </c>
      <c r="I148" s="693">
        <v>0</v>
      </c>
      <c r="J148" s="694">
        <v>231</v>
      </c>
    </row>
    <row r="149" spans="1:10" ht="12.6" customHeight="1" x14ac:dyDescent="0.25">
      <c r="A149" s="691" t="s">
        <v>1222</v>
      </c>
      <c r="B149" s="692" t="s">
        <v>1650</v>
      </c>
      <c r="C149" s="692" t="s">
        <v>1177</v>
      </c>
      <c r="D149" s="693">
        <v>0</v>
      </c>
      <c r="E149" s="693">
        <v>1</v>
      </c>
      <c r="F149" s="693">
        <v>0</v>
      </c>
      <c r="G149" s="693">
        <v>0</v>
      </c>
      <c r="H149" s="693">
        <v>1</v>
      </c>
      <c r="I149" s="693">
        <v>0</v>
      </c>
      <c r="J149" s="694">
        <v>1</v>
      </c>
    </row>
    <row r="150" spans="1:10" ht="12.6" customHeight="1" x14ac:dyDescent="0.25">
      <c r="A150" s="691" t="s">
        <v>1222</v>
      </c>
      <c r="B150" s="692" t="s">
        <v>1669</v>
      </c>
      <c r="C150" s="692" t="s">
        <v>1224</v>
      </c>
      <c r="D150" s="693">
        <v>0</v>
      </c>
      <c r="E150" s="693">
        <v>5</v>
      </c>
      <c r="F150" s="693">
        <v>0</v>
      </c>
      <c r="G150" s="693">
        <v>0</v>
      </c>
      <c r="H150" s="693">
        <v>2</v>
      </c>
      <c r="I150" s="693">
        <v>3</v>
      </c>
      <c r="J150" s="694">
        <v>5</v>
      </c>
    </row>
    <row r="151" spans="1:10" ht="12.6" customHeight="1" x14ac:dyDescent="0.25">
      <c r="A151" s="691" t="s">
        <v>1222</v>
      </c>
      <c r="B151" s="692" t="s">
        <v>1670</v>
      </c>
      <c r="C151" s="692" t="s">
        <v>1671</v>
      </c>
      <c r="D151" s="693">
        <v>0</v>
      </c>
      <c r="E151" s="693">
        <v>1</v>
      </c>
      <c r="F151" s="693">
        <v>1</v>
      </c>
      <c r="G151" s="693">
        <v>1</v>
      </c>
      <c r="H151" s="693">
        <v>1</v>
      </c>
      <c r="I151" s="693">
        <v>0</v>
      </c>
      <c r="J151" s="694">
        <v>1</v>
      </c>
    </row>
    <row r="152" spans="1:10" ht="12.6" customHeight="1" x14ac:dyDescent="0.25">
      <c r="A152" s="691" t="s">
        <v>1222</v>
      </c>
      <c r="B152" s="692" t="s">
        <v>1672</v>
      </c>
      <c r="C152" s="692" t="s">
        <v>1266</v>
      </c>
      <c r="D152" s="693">
        <v>0</v>
      </c>
      <c r="E152" s="693">
        <v>1</v>
      </c>
      <c r="F152" s="693">
        <v>0</v>
      </c>
      <c r="G152" s="693">
        <v>1</v>
      </c>
      <c r="H152" s="693">
        <v>1</v>
      </c>
      <c r="I152" s="693">
        <v>0</v>
      </c>
      <c r="J152" s="694">
        <v>1</v>
      </c>
    </row>
    <row r="153" spans="1:10" ht="12.6" customHeight="1" x14ac:dyDescent="0.25">
      <c r="A153" s="691" t="s">
        <v>1222</v>
      </c>
      <c r="B153" s="692" t="s">
        <v>1673</v>
      </c>
      <c r="C153" s="692" t="s">
        <v>1266</v>
      </c>
      <c r="D153" s="693">
        <v>0</v>
      </c>
      <c r="E153" s="693">
        <v>5</v>
      </c>
      <c r="F153" s="693">
        <v>2</v>
      </c>
      <c r="G153" s="693">
        <v>0</v>
      </c>
      <c r="H153" s="693">
        <v>3</v>
      </c>
      <c r="I153" s="693">
        <v>2</v>
      </c>
      <c r="J153" s="694">
        <v>5</v>
      </c>
    </row>
    <row r="154" spans="1:10" ht="12.6" customHeight="1" x14ac:dyDescent="0.25">
      <c r="A154" s="691" t="s">
        <v>1222</v>
      </c>
      <c r="B154" s="692" t="s">
        <v>1674</v>
      </c>
      <c r="C154" s="692" t="s">
        <v>1184</v>
      </c>
      <c r="D154" s="693">
        <v>1</v>
      </c>
      <c r="E154" s="693">
        <v>1</v>
      </c>
      <c r="F154" s="693">
        <v>0</v>
      </c>
      <c r="G154" s="693">
        <v>0</v>
      </c>
      <c r="H154" s="693">
        <v>2</v>
      </c>
      <c r="I154" s="693">
        <v>0</v>
      </c>
      <c r="J154" s="694">
        <v>2</v>
      </c>
    </row>
    <row r="155" spans="1:10" ht="12.6" customHeight="1" x14ac:dyDescent="0.25">
      <c r="A155" s="691" t="s">
        <v>1222</v>
      </c>
      <c r="B155" s="692" t="s">
        <v>1675</v>
      </c>
      <c r="C155" s="692" t="s">
        <v>1676</v>
      </c>
      <c r="D155" s="693">
        <v>0</v>
      </c>
      <c r="E155" s="693">
        <v>1</v>
      </c>
      <c r="F155" s="693">
        <v>1</v>
      </c>
      <c r="G155" s="693">
        <v>1</v>
      </c>
      <c r="H155" s="693">
        <v>1</v>
      </c>
      <c r="I155" s="693">
        <v>0</v>
      </c>
      <c r="J155" s="694">
        <v>1</v>
      </c>
    </row>
    <row r="156" spans="1:10" ht="12.6" customHeight="1" x14ac:dyDescent="0.25">
      <c r="A156" s="691" t="s">
        <v>1222</v>
      </c>
      <c r="B156" s="692" t="s">
        <v>1176</v>
      </c>
      <c r="C156" s="692" t="s">
        <v>1177</v>
      </c>
      <c r="D156" s="693">
        <v>1</v>
      </c>
      <c r="E156" s="693">
        <v>0</v>
      </c>
      <c r="F156" s="693">
        <v>0</v>
      </c>
      <c r="G156" s="693">
        <v>0</v>
      </c>
      <c r="H156" s="693">
        <v>0</v>
      </c>
      <c r="I156" s="693">
        <v>1</v>
      </c>
      <c r="J156" s="694">
        <v>1</v>
      </c>
    </row>
    <row r="157" spans="1:10" ht="12.6" customHeight="1" x14ac:dyDescent="0.25">
      <c r="A157" s="691" t="s">
        <v>1222</v>
      </c>
      <c r="B157" s="692" t="s">
        <v>1249</v>
      </c>
      <c r="C157" s="692" t="s">
        <v>1250</v>
      </c>
      <c r="D157" s="693">
        <v>2</v>
      </c>
      <c r="E157" s="693">
        <v>7</v>
      </c>
      <c r="F157" s="693">
        <v>2</v>
      </c>
      <c r="G157" s="693">
        <v>1</v>
      </c>
      <c r="H157" s="693">
        <v>2</v>
      </c>
      <c r="I157" s="693">
        <v>7</v>
      </c>
      <c r="J157" s="694">
        <v>9</v>
      </c>
    </row>
    <row r="158" spans="1:10" ht="12.6" customHeight="1" x14ac:dyDescent="0.25">
      <c r="A158" s="695" t="s">
        <v>1222</v>
      </c>
      <c r="B158" s="561" t="s">
        <v>1223</v>
      </c>
      <c r="C158" s="561" t="s">
        <v>1224</v>
      </c>
      <c r="D158" s="562">
        <v>8</v>
      </c>
      <c r="E158" s="562">
        <v>13</v>
      </c>
      <c r="F158" s="562">
        <v>3</v>
      </c>
      <c r="G158" s="562">
        <v>1</v>
      </c>
      <c r="H158" s="562">
        <v>16</v>
      </c>
      <c r="I158" s="562">
        <v>5</v>
      </c>
      <c r="J158" s="563">
        <v>21</v>
      </c>
    </row>
    <row r="159" spans="1:10" ht="12.6" customHeight="1" x14ac:dyDescent="0.25">
      <c r="A159" s="695" t="s">
        <v>1222</v>
      </c>
      <c r="B159" s="561" t="s">
        <v>1227</v>
      </c>
      <c r="C159" s="561" t="s">
        <v>1228</v>
      </c>
      <c r="D159" s="562">
        <v>4</v>
      </c>
      <c r="E159" s="562">
        <v>6</v>
      </c>
      <c r="F159" s="562">
        <v>4</v>
      </c>
      <c r="G159" s="562">
        <v>2</v>
      </c>
      <c r="H159" s="562">
        <v>9</v>
      </c>
      <c r="I159" s="562">
        <v>1</v>
      </c>
      <c r="J159" s="563">
        <v>10</v>
      </c>
    </row>
    <row r="160" spans="1:10" ht="12.6" customHeight="1" x14ac:dyDescent="0.25">
      <c r="A160" s="695" t="s">
        <v>1222</v>
      </c>
      <c r="B160" s="561" t="s">
        <v>1229</v>
      </c>
      <c r="C160" s="561" t="s">
        <v>1230</v>
      </c>
      <c r="D160" s="562">
        <v>4</v>
      </c>
      <c r="E160" s="562">
        <v>9</v>
      </c>
      <c r="F160" s="562">
        <v>2</v>
      </c>
      <c r="G160" s="562">
        <v>0</v>
      </c>
      <c r="H160" s="562">
        <v>0</v>
      </c>
      <c r="I160" s="562">
        <v>13</v>
      </c>
      <c r="J160" s="563">
        <v>13</v>
      </c>
    </row>
    <row r="161" spans="1:10" ht="12.6" customHeight="1" x14ac:dyDescent="0.25">
      <c r="A161" s="695" t="s">
        <v>1222</v>
      </c>
      <c r="B161" s="561" t="s">
        <v>1231</v>
      </c>
      <c r="C161" s="561" t="s">
        <v>1232</v>
      </c>
      <c r="D161" s="562">
        <v>2</v>
      </c>
      <c r="E161" s="562">
        <v>4</v>
      </c>
      <c r="F161" s="562">
        <v>0</v>
      </c>
      <c r="G161" s="562">
        <v>0</v>
      </c>
      <c r="H161" s="562">
        <v>4</v>
      </c>
      <c r="I161" s="562">
        <v>2</v>
      </c>
      <c r="J161" s="563">
        <v>6</v>
      </c>
    </row>
    <row r="162" spans="1:10" ht="12.6" customHeight="1" x14ac:dyDescent="0.25">
      <c r="A162" s="695" t="s">
        <v>1222</v>
      </c>
      <c r="B162" s="561" t="s">
        <v>1233</v>
      </c>
      <c r="C162" s="561" t="s">
        <v>1234</v>
      </c>
      <c r="D162" s="562">
        <v>5</v>
      </c>
      <c r="E162" s="562">
        <v>16</v>
      </c>
      <c r="F162" s="562">
        <v>1</v>
      </c>
      <c r="G162" s="562">
        <v>0</v>
      </c>
      <c r="H162" s="562">
        <v>8</v>
      </c>
      <c r="I162" s="562">
        <v>13</v>
      </c>
      <c r="J162" s="563">
        <v>21</v>
      </c>
    </row>
    <row r="163" spans="1:10" ht="12.6" customHeight="1" x14ac:dyDescent="0.25">
      <c r="A163" s="695" t="s">
        <v>1222</v>
      </c>
      <c r="B163" s="561" t="s">
        <v>1235</v>
      </c>
      <c r="C163" s="561" t="s">
        <v>1236</v>
      </c>
      <c r="D163" s="562">
        <v>0</v>
      </c>
      <c r="E163" s="562">
        <v>2</v>
      </c>
      <c r="F163" s="562">
        <v>0</v>
      </c>
      <c r="G163" s="562">
        <v>0</v>
      </c>
      <c r="H163" s="562">
        <v>2</v>
      </c>
      <c r="I163" s="562">
        <v>0</v>
      </c>
      <c r="J163" s="563">
        <v>2</v>
      </c>
    </row>
    <row r="164" spans="1:10" ht="12.6" customHeight="1" x14ac:dyDescent="0.25">
      <c r="A164" s="695" t="s">
        <v>1222</v>
      </c>
      <c r="B164" s="561" t="s">
        <v>1245</v>
      </c>
      <c r="C164" s="561" t="s">
        <v>1246</v>
      </c>
      <c r="D164" s="562">
        <v>1</v>
      </c>
      <c r="E164" s="562">
        <v>3</v>
      </c>
      <c r="F164" s="562">
        <v>0</v>
      </c>
      <c r="G164" s="562">
        <v>0</v>
      </c>
      <c r="H164" s="562">
        <v>0</v>
      </c>
      <c r="I164" s="562">
        <v>4</v>
      </c>
      <c r="J164" s="563">
        <v>4</v>
      </c>
    </row>
    <row r="165" spans="1:10" ht="12.6" customHeight="1" x14ac:dyDescent="0.25">
      <c r="A165" s="695" t="s">
        <v>1222</v>
      </c>
      <c r="B165" s="561" t="s">
        <v>1247</v>
      </c>
      <c r="C165" s="561" t="s">
        <v>1248</v>
      </c>
      <c r="D165" s="562">
        <v>3</v>
      </c>
      <c r="E165" s="562">
        <v>7</v>
      </c>
      <c r="F165" s="562">
        <v>0</v>
      </c>
      <c r="G165" s="562">
        <v>0</v>
      </c>
      <c r="H165" s="562">
        <v>2</v>
      </c>
      <c r="I165" s="562">
        <v>8</v>
      </c>
      <c r="J165" s="563">
        <v>10</v>
      </c>
    </row>
    <row r="166" spans="1:10" ht="12.6" customHeight="1" x14ac:dyDescent="0.25">
      <c r="A166" s="695" t="s">
        <v>1222</v>
      </c>
      <c r="B166" s="561" t="s">
        <v>1251</v>
      </c>
      <c r="C166" s="561" t="s">
        <v>1252</v>
      </c>
      <c r="D166" s="562">
        <v>6</v>
      </c>
      <c r="E166" s="562">
        <v>26</v>
      </c>
      <c r="F166" s="562">
        <v>2</v>
      </c>
      <c r="G166" s="562">
        <v>0</v>
      </c>
      <c r="H166" s="562">
        <v>13</v>
      </c>
      <c r="I166" s="562">
        <v>19</v>
      </c>
      <c r="J166" s="563">
        <v>32</v>
      </c>
    </row>
    <row r="167" spans="1:10" ht="12.6" customHeight="1" x14ac:dyDescent="0.25">
      <c r="A167" s="691" t="s">
        <v>1222</v>
      </c>
      <c r="B167" s="692" t="s">
        <v>1242</v>
      </c>
      <c r="C167" s="692" t="s">
        <v>1677</v>
      </c>
      <c r="D167" s="693">
        <v>0</v>
      </c>
      <c r="E167" s="693">
        <v>2</v>
      </c>
      <c r="F167" s="693">
        <v>0</v>
      </c>
      <c r="G167" s="693">
        <v>0</v>
      </c>
      <c r="H167" s="693">
        <v>0</v>
      </c>
      <c r="I167" s="693">
        <v>2</v>
      </c>
      <c r="J167" s="694">
        <v>2</v>
      </c>
    </row>
    <row r="168" spans="1:10" ht="12.6" customHeight="1" x14ac:dyDescent="0.25">
      <c r="A168" s="695" t="s">
        <v>1222</v>
      </c>
      <c r="B168" s="561" t="s">
        <v>1237</v>
      </c>
      <c r="C168" s="561" t="s">
        <v>1238</v>
      </c>
      <c r="D168" s="562">
        <v>2</v>
      </c>
      <c r="E168" s="562">
        <v>9</v>
      </c>
      <c r="F168" s="562">
        <v>0</v>
      </c>
      <c r="G168" s="562">
        <v>0</v>
      </c>
      <c r="H168" s="562">
        <v>4</v>
      </c>
      <c r="I168" s="562">
        <v>7</v>
      </c>
      <c r="J168" s="563">
        <v>11</v>
      </c>
    </row>
    <row r="169" spans="1:10" ht="12.6" customHeight="1" x14ac:dyDescent="0.25">
      <c r="A169" s="695" t="s">
        <v>1222</v>
      </c>
      <c r="B169" s="561" t="s">
        <v>1225</v>
      </c>
      <c r="C169" s="561" t="s">
        <v>1226</v>
      </c>
      <c r="D169" s="562">
        <v>1</v>
      </c>
      <c r="E169" s="562">
        <v>2</v>
      </c>
      <c r="F169" s="562">
        <v>1</v>
      </c>
      <c r="G169" s="562">
        <v>0</v>
      </c>
      <c r="H169" s="562">
        <v>0</v>
      </c>
      <c r="I169" s="562">
        <v>3</v>
      </c>
      <c r="J169" s="563">
        <v>3</v>
      </c>
    </row>
    <row r="170" spans="1:10" ht="12.6" customHeight="1" x14ac:dyDescent="0.25">
      <c r="A170" s="695" t="s">
        <v>1222</v>
      </c>
      <c r="B170" s="561" t="s">
        <v>1243</v>
      </c>
      <c r="C170" s="561" t="s">
        <v>1244</v>
      </c>
      <c r="D170" s="562">
        <v>1</v>
      </c>
      <c r="E170" s="562">
        <v>6</v>
      </c>
      <c r="F170" s="562">
        <v>3</v>
      </c>
      <c r="G170" s="562">
        <v>3</v>
      </c>
      <c r="H170" s="562">
        <v>2</v>
      </c>
      <c r="I170" s="562">
        <v>5</v>
      </c>
      <c r="J170" s="563">
        <v>7</v>
      </c>
    </row>
    <row r="171" spans="1:10" ht="12.6" customHeight="1" x14ac:dyDescent="0.25">
      <c r="A171" s="695" t="s">
        <v>1222</v>
      </c>
      <c r="B171" s="561" t="s">
        <v>1215</v>
      </c>
      <c r="C171" s="561" t="s">
        <v>1216</v>
      </c>
      <c r="D171" s="562">
        <v>0</v>
      </c>
      <c r="E171" s="562">
        <v>5</v>
      </c>
      <c r="F171" s="562">
        <v>0</v>
      </c>
      <c r="G171" s="562">
        <v>0</v>
      </c>
      <c r="H171" s="562">
        <v>0</v>
      </c>
      <c r="I171" s="562">
        <v>5</v>
      </c>
      <c r="J171" s="563">
        <v>5</v>
      </c>
    </row>
    <row r="172" spans="1:10" ht="12.6" customHeight="1" x14ac:dyDescent="0.25">
      <c r="A172" s="695" t="s">
        <v>1222</v>
      </c>
      <c r="B172" s="561" t="s">
        <v>1239</v>
      </c>
      <c r="C172" s="561" t="s">
        <v>1678</v>
      </c>
      <c r="D172" s="562">
        <v>2</v>
      </c>
      <c r="E172" s="562">
        <v>5</v>
      </c>
      <c r="F172" s="562">
        <v>0</v>
      </c>
      <c r="G172" s="562">
        <v>0</v>
      </c>
      <c r="H172" s="562">
        <v>3</v>
      </c>
      <c r="I172" s="562">
        <v>4</v>
      </c>
      <c r="J172" s="563">
        <v>7</v>
      </c>
    </row>
    <row r="173" spans="1:10" ht="12.6" customHeight="1" x14ac:dyDescent="0.25">
      <c r="A173" s="695" t="s">
        <v>1222</v>
      </c>
      <c r="B173" s="561" t="s">
        <v>1240</v>
      </c>
      <c r="C173" s="561" t="s">
        <v>1241</v>
      </c>
      <c r="D173" s="562">
        <v>3</v>
      </c>
      <c r="E173" s="562">
        <v>14</v>
      </c>
      <c r="F173" s="562">
        <v>0</v>
      </c>
      <c r="G173" s="562">
        <v>0</v>
      </c>
      <c r="H173" s="562">
        <v>0</v>
      </c>
      <c r="I173" s="562">
        <v>17</v>
      </c>
      <c r="J173" s="563">
        <v>17</v>
      </c>
    </row>
    <row r="174" spans="1:10" ht="12.6" customHeight="1" x14ac:dyDescent="0.25">
      <c r="A174" s="560" t="s">
        <v>1253</v>
      </c>
      <c r="B174" s="558"/>
      <c r="C174" s="558"/>
      <c r="D174" s="559">
        <f>SUM(D146:D173)</f>
        <v>288</v>
      </c>
      <c r="E174" s="559">
        <f t="shared" ref="E174:J174" si="7">SUM(E146:E173)</f>
        <v>1912</v>
      </c>
      <c r="F174" s="559">
        <f t="shared" si="7"/>
        <v>728</v>
      </c>
      <c r="G174" s="559">
        <f t="shared" si="7"/>
        <v>410</v>
      </c>
      <c r="H174" s="559">
        <f t="shared" si="7"/>
        <v>2079</v>
      </c>
      <c r="I174" s="559">
        <f t="shared" si="7"/>
        <v>121</v>
      </c>
      <c r="J174" s="559">
        <f t="shared" si="7"/>
        <v>2200</v>
      </c>
    </row>
    <row r="175" spans="1:10" ht="12.6" customHeight="1" x14ac:dyDescent="0.25">
      <c r="A175" s="695" t="s">
        <v>1136</v>
      </c>
      <c r="B175" s="561" t="s">
        <v>1198</v>
      </c>
      <c r="C175" s="561" t="s">
        <v>1199</v>
      </c>
      <c r="D175" s="562">
        <v>12</v>
      </c>
      <c r="E175" s="562">
        <v>59</v>
      </c>
      <c r="F175" s="562">
        <v>0</v>
      </c>
      <c r="G175" s="562">
        <v>0</v>
      </c>
      <c r="H175" s="562">
        <v>71</v>
      </c>
      <c r="I175" s="562">
        <v>0</v>
      </c>
      <c r="J175" s="563">
        <v>71</v>
      </c>
    </row>
    <row r="176" spans="1:10" ht="12.6" customHeight="1" x14ac:dyDescent="0.25">
      <c r="A176" s="695" t="s">
        <v>1136</v>
      </c>
      <c r="B176" s="561" t="s">
        <v>1679</v>
      </c>
      <c r="C176" s="561" t="s">
        <v>1647</v>
      </c>
      <c r="D176" s="562">
        <v>8</v>
      </c>
      <c r="E176" s="562">
        <v>7</v>
      </c>
      <c r="F176" s="562">
        <v>15</v>
      </c>
      <c r="G176" s="562">
        <v>15</v>
      </c>
      <c r="H176" s="562">
        <v>15</v>
      </c>
      <c r="I176" s="562">
        <v>0</v>
      </c>
      <c r="J176" s="563">
        <v>15</v>
      </c>
    </row>
    <row r="177" spans="1:10" ht="12.6" customHeight="1" x14ac:dyDescent="0.25">
      <c r="A177" s="691" t="s">
        <v>1136</v>
      </c>
      <c r="B177" s="692" t="s">
        <v>1680</v>
      </c>
      <c r="C177" s="692" t="s">
        <v>1218</v>
      </c>
      <c r="D177" s="693">
        <v>15</v>
      </c>
      <c r="E177" s="693">
        <v>15</v>
      </c>
      <c r="F177" s="693">
        <v>4</v>
      </c>
      <c r="G177" s="693">
        <v>0</v>
      </c>
      <c r="H177" s="693">
        <v>30</v>
      </c>
      <c r="I177" s="693">
        <v>0</v>
      </c>
      <c r="J177" s="694">
        <v>30</v>
      </c>
    </row>
    <row r="178" spans="1:10" ht="12.6" customHeight="1" x14ac:dyDescent="0.25">
      <c r="A178" s="691" t="s">
        <v>1136</v>
      </c>
      <c r="B178" s="692" t="s">
        <v>1212</v>
      </c>
      <c r="C178" s="692" t="s">
        <v>1213</v>
      </c>
      <c r="D178" s="693">
        <v>192</v>
      </c>
      <c r="E178" s="693">
        <v>1109</v>
      </c>
      <c r="F178" s="693">
        <v>461</v>
      </c>
      <c r="G178" s="693">
        <v>325</v>
      </c>
      <c r="H178" s="693">
        <v>1301</v>
      </c>
      <c r="I178" s="693">
        <v>0</v>
      </c>
      <c r="J178" s="694">
        <v>1301</v>
      </c>
    </row>
    <row r="179" spans="1:10" ht="12.6" customHeight="1" x14ac:dyDescent="0.25">
      <c r="A179" s="691" t="s">
        <v>1136</v>
      </c>
      <c r="B179" s="692" t="s">
        <v>1217</v>
      </c>
      <c r="C179" s="692" t="s">
        <v>1218</v>
      </c>
      <c r="D179" s="693">
        <v>11</v>
      </c>
      <c r="E179" s="693">
        <v>168</v>
      </c>
      <c r="F179" s="693">
        <v>56</v>
      </c>
      <c r="G179" s="693">
        <v>49</v>
      </c>
      <c r="H179" s="693">
        <v>179</v>
      </c>
      <c r="I179" s="693">
        <v>0</v>
      </c>
      <c r="J179" s="694">
        <v>179</v>
      </c>
    </row>
    <row r="180" spans="1:10" ht="12.6" customHeight="1" x14ac:dyDescent="0.25">
      <c r="A180" s="691" t="s">
        <v>1136</v>
      </c>
      <c r="B180" s="692" t="s">
        <v>1681</v>
      </c>
      <c r="C180" s="692" t="s">
        <v>1682</v>
      </c>
      <c r="D180" s="693">
        <v>2</v>
      </c>
      <c r="E180" s="693">
        <v>0</v>
      </c>
      <c r="F180" s="693">
        <v>1</v>
      </c>
      <c r="G180" s="693">
        <v>0</v>
      </c>
      <c r="H180" s="693">
        <v>0</v>
      </c>
      <c r="I180" s="693">
        <v>2</v>
      </c>
      <c r="J180" s="694">
        <v>2</v>
      </c>
    </row>
    <row r="181" spans="1:10" ht="12.6" customHeight="1" x14ac:dyDescent="0.25">
      <c r="A181" s="691" t="s">
        <v>1136</v>
      </c>
      <c r="B181" s="692" t="s">
        <v>1683</v>
      </c>
      <c r="C181" s="692" t="s">
        <v>1684</v>
      </c>
      <c r="D181" s="693">
        <v>1</v>
      </c>
      <c r="E181" s="693">
        <v>0</v>
      </c>
      <c r="F181" s="693">
        <v>0</v>
      </c>
      <c r="G181" s="693">
        <v>0</v>
      </c>
      <c r="H181" s="693">
        <v>0</v>
      </c>
      <c r="I181" s="693">
        <v>1</v>
      </c>
      <c r="J181" s="694">
        <v>1</v>
      </c>
    </row>
    <row r="182" spans="1:10" ht="12.6" customHeight="1" x14ac:dyDescent="0.25">
      <c r="A182" s="691" t="s">
        <v>1136</v>
      </c>
      <c r="B182" s="692" t="s">
        <v>1249</v>
      </c>
      <c r="C182" s="692" t="s">
        <v>1250</v>
      </c>
      <c r="D182" s="693">
        <v>2</v>
      </c>
      <c r="E182" s="693">
        <v>7</v>
      </c>
      <c r="F182" s="693">
        <v>0</v>
      </c>
      <c r="G182" s="693">
        <v>0</v>
      </c>
      <c r="H182" s="693">
        <v>1</v>
      </c>
      <c r="I182" s="693">
        <v>8</v>
      </c>
      <c r="J182" s="694">
        <v>9</v>
      </c>
    </row>
    <row r="183" spans="1:10" ht="12.6" customHeight="1" x14ac:dyDescent="0.25">
      <c r="A183" s="691" t="s">
        <v>1136</v>
      </c>
      <c r="B183" s="692" t="s">
        <v>1191</v>
      </c>
      <c r="C183" s="692" t="s">
        <v>1192</v>
      </c>
      <c r="D183" s="693">
        <v>1</v>
      </c>
      <c r="E183" s="693">
        <v>5</v>
      </c>
      <c r="F183" s="693">
        <v>0</v>
      </c>
      <c r="G183" s="693">
        <v>0</v>
      </c>
      <c r="H183" s="693">
        <v>3</v>
      </c>
      <c r="I183" s="693">
        <v>3</v>
      </c>
      <c r="J183" s="694">
        <v>6</v>
      </c>
    </row>
    <row r="184" spans="1:10" ht="12.6" customHeight="1" x14ac:dyDescent="0.25">
      <c r="A184" s="695" t="s">
        <v>1136</v>
      </c>
      <c r="B184" s="561" t="s">
        <v>1223</v>
      </c>
      <c r="C184" s="561" t="s">
        <v>1224</v>
      </c>
      <c r="D184" s="562">
        <v>0</v>
      </c>
      <c r="E184" s="562">
        <v>6</v>
      </c>
      <c r="F184" s="562">
        <v>1</v>
      </c>
      <c r="G184" s="562">
        <v>0</v>
      </c>
      <c r="H184" s="562">
        <v>1</v>
      </c>
      <c r="I184" s="562">
        <v>5</v>
      </c>
      <c r="J184" s="563">
        <v>6</v>
      </c>
    </row>
    <row r="185" spans="1:10" ht="12.6" customHeight="1" x14ac:dyDescent="0.25">
      <c r="A185" s="695" t="s">
        <v>1136</v>
      </c>
      <c r="B185" s="561" t="s">
        <v>1227</v>
      </c>
      <c r="C185" s="561" t="s">
        <v>1228</v>
      </c>
      <c r="D185" s="562">
        <v>2</v>
      </c>
      <c r="E185" s="562">
        <v>3</v>
      </c>
      <c r="F185" s="562">
        <v>2</v>
      </c>
      <c r="G185" s="562">
        <v>1</v>
      </c>
      <c r="H185" s="562">
        <v>3</v>
      </c>
      <c r="I185" s="562">
        <v>2</v>
      </c>
      <c r="J185" s="563">
        <v>5</v>
      </c>
    </row>
    <row r="186" spans="1:10" ht="12.6" customHeight="1" x14ac:dyDescent="0.25">
      <c r="A186" s="695" t="s">
        <v>1136</v>
      </c>
      <c r="B186" s="561" t="s">
        <v>1229</v>
      </c>
      <c r="C186" s="561" t="s">
        <v>1230</v>
      </c>
      <c r="D186" s="562">
        <v>1</v>
      </c>
      <c r="E186" s="562">
        <v>12</v>
      </c>
      <c r="F186" s="562">
        <v>1</v>
      </c>
      <c r="G186" s="562">
        <v>0</v>
      </c>
      <c r="H186" s="562">
        <v>0</v>
      </c>
      <c r="I186" s="562">
        <v>13</v>
      </c>
      <c r="J186" s="563">
        <v>13</v>
      </c>
    </row>
    <row r="187" spans="1:10" ht="12.6" customHeight="1" x14ac:dyDescent="0.25">
      <c r="A187" s="695" t="s">
        <v>1136</v>
      </c>
      <c r="B187" s="561" t="s">
        <v>1233</v>
      </c>
      <c r="C187" s="561" t="s">
        <v>1234</v>
      </c>
      <c r="D187" s="562">
        <v>4</v>
      </c>
      <c r="E187" s="562">
        <v>24</v>
      </c>
      <c r="F187" s="562">
        <v>4</v>
      </c>
      <c r="G187" s="562">
        <v>0</v>
      </c>
      <c r="H187" s="562">
        <v>4</v>
      </c>
      <c r="I187" s="562">
        <v>24</v>
      </c>
      <c r="J187" s="563">
        <v>28</v>
      </c>
    </row>
    <row r="188" spans="1:10" ht="12.6" customHeight="1" x14ac:dyDescent="0.25">
      <c r="A188" s="695" t="s">
        <v>1136</v>
      </c>
      <c r="B188" s="561" t="s">
        <v>1259</v>
      </c>
      <c r="C188" s="561" t="s">
        <v>1260</v>
      </c>
      <c r="D188" s="562">
        <v>0</v>
      </c>
      <c r="E188" s="562">
        <v>1</v>
      </c>
      <c r="F188" s="562">
        <v>0</v>
      </c>
      <c r="G188" s="562">
        <v>0</v>
      </c>
      <c r="H188" s="562">
        <v>1</v>
      </c>
      <c r="I188" s="562">
        <v>0</v>
      </c>
      <c r="J188" s="563">
        <v>1</v>
      </c>
    </row>
    <row r="189" spans="1:10" ht="12.6" customHeight="1" x14ac:dyDescent="0.25">
      <c r="A189" s="695" t="s">
        <v>1136</v>
      </c>
      <c r="B189" s="561" t="s">
        <v>1235</v>
      </c>
      <c r="C189" s="561" t="s">
        <v>1236</v>
      </c>
      <c r="D189" s="562">
        <v>2</v>
      </c>
      <c r="E189" s="562">
        <v>3</v>
      </c>
      <c r="F189" s="562">
        <v>1</v>
      </c>
      <c r="G189" s="562">
        <v>0</v>
      </c>
      <c r="H189" s="562">
        <v>4</v>
      </c>
      <c r="I189" s="562">
        <v>1</v>
      </c>
      <c r="J189" s="563">
        <v>5</v>
      </c>
    </row>
    <row r="190" spans="1:10" ht="12.6" customHeight="1" x14ac:dyDescent="0.25">
      <c r="A190" s="695" t="s">
        <v>1136</v>
      </c>
      <c r="B190" s="561" t="s">
        <v>1261</v>
      </c>
      <c r="C190" s="561" t="s">
        <v>1262</v>
      </c>
      <c r="D190" s="562">
        <v>1</v>
      </c>
      <c r="E190" s="562">
        <v>4</v>
      </c>
      <c r="F190" s="562">
        <v>0</v>
      </c>
      <c r="G190" s="562">
        <v>0</v>
      </c>
      <c r="H190" s="562">
        <v>3</v>
      </c>
      <c r="I190" s="562">
        <v>2</v>
      </c>
      <c r="J190" s="563">
        <v>5</v>
      </c>
    </row>
    <row r="191" spans="1:10" ht="12.6" customHeight="1" x14ac:dyDescent="0.25">
      <c r="A191" s="695" t="s">
        <v>1136</v>
      </c>
      <c r="B191" s="561" t="s">
        <v>1263</v>
      </c>
      <c r="C191" s="561" t="s">
        <v>1264</v>
      </c>
      <c r="D191" s="562">
        <v>3</v>
      </c>
      <c r="E191" s="562">
        <v>6</v>
      </c>
      <c r="F191" s="562">
        <v>1</v>
      </c>
      <c r="G191" s="562">
        <v>0</v>
      </c>
      <c r="H191" s="562">
        <v>3</v>
      </c>
      <c r="I191" s="562">
        <v>6</v>
      </c>
      <c r="J191" s="563">
        <v>9</v>
      </c>
    </row>
    <row r="192" spans="1:10" ht="12.6" customHeight="1" x14ac:dyDescent="0.25">
      <c r="A192" s="695" t="s">
        <v>1136</v>
      </c>
      <c r="B192" s="561" t="s">
        <v>1265</v>
      </c>
      <c r="C192" s="561" t="s">
        <v>1266</v>
      </c>
      <c r="D192" s="562">
        <v>2</v>
      </c>
      <c r="E192" s="562">
        <v>6</v>
      </c>
      <c r="F192" s="562">
        <v>0</v>
      </c>
      <c r="G192" s="562">
        <v>0</v>
      </c>
      <c r="H192" s="562">
        <v>3</v>
      </c>
      <c r="I192" s="562">
        <v>5</v>
      </c>
      <c r="J192" s="563">
        <v>8</v>
      </c>
    </row>
    <row r="193" spans="1:10" ht="12.6" customHeight="1" x14ac:dyDescent="0.25">
      <c r="A193" s="691" t="s">
        <v>1136</v>
      </c>
      <c r="B193" s="692" t="s">
        <v>1267</v>
      </c>
      <c r="C193" s="692" t="s">
        <v>1268</v>
      </c>
      <c r="D193" s="693">
        <v>1</v>
      </c>
      <c r="E193" s="693">
        <v>8</v>
      </c>
      <c r="F193" s="693">
        <v>2</v>
      </c>
      <c r="G193" s="693">
        <v>0</v>
      </c>
      <c r="H193" s="693">
        <v>1</v>
      </c>
      <c r="I193" s="693">
        <v>8</v>
      </c>
      <c r="J193" s="694">
        <v>9</v>
      </c>
    </row>
    <row r="194" spans="1:10" ht="12.6" customHeight="1" x14ac:dyDescent="0.25">
      <c r="A194" s="695" t="s">
        <v>1136</v>
      </c>
      <c r="B194" s="561" t="s">
        <v>1245</v>
      </c>
      <c r="C194" s="561" t="s">
        <v>1246</v>
      </c>
      <c r="D194" s="562">
        <v>0</v>
      </c>
      <c r="E194" s="562">
        <v>4</v>
      </c>
      <c r="F194" s="562">
        <v>0</v>
      </c>
      <c r="G194" s="562">
        <v>0</v>
      </c>
      <c r="H194" s="562">
        <v>0</v>
      </c>
      <c r="I194" s="562">
        <v>4</v>
      </c>
      <c r="J194" s="563">
        <v>4</v>
      </c>
    </row>
    <row r="195" spans="1:10" ht="12.6" customHeight="1" x14ac:dyDescent="0.25">
      <c r="A195" s="695" t="s">
        <v>1136</v>
      </c>
      <c r="B195" s="561" t="s">
        <v>1271</v>
      </c>
      <c r="C195" s="561" t="s">
        <v>1272</v>
      </c>
      <c r="D195" s="562">
        <v>3</v>
      </c>
      <c r="E195" s="562">
        <v>0</v>
      </c>
      <c r="F195" s="562">
        <v>1</v>
      </c>
      <c r="G195" s="562">
        <v>0</v>
      </c>
      <c r="H195" s="562">
        <v>0</v>
      </c>
      <c r="I195" s="562">
        <v>3</v>
      </c>
      <c r="J195" s="563">
        <v>3</v>
      </c>
    </row>
    <row r="196" spans="1:10" ht="12.6" customHeight="1" x14ac:dyDescent="0.25">
      <c r="A196" s="695" t="s">
        <v>1136</v>
      </c>
      <c r="B196" s="561" t="s">
        <v>1251</v>
      </c>
      <c r="C196" s="561" t="s">
        <v>1252</v>
      </c>
      <c r="D196" s="562">
        <v>5</v>
      </c>
      <c r="E196" s="562">
        <v>31</v>
      </c>
      <c r="F196" s="562">
        <v>8</v>
      </c>
      <c r="G196" s="562">
        <v>0</v>
      </c>
      <c r="H196" s="562">
        <v>17</v>
      </c>
      <c r="I196" s="562">
        <v>19</v>
      </c>
      <c r="J196" s="563">
        <v>36</v>
      </c>
    </row>
    <row r="197" spans="1:10" ht="12.6" customHeight="1" x14ac:dyDescent="0.25">
      <c r="A197" s="695" t="s">
        <v>1136</v>
      </c>
      <c r="B197" s="561" t="s">
        <v>1257</v>
      </c>
      <c r="C197" s="561" t="s">
        <v>1258</v>
      </c>
      <c r="D197" s="562">
        <v>2</v>
      </c>
      <c r="E197" s="562">
        <v>10</v>
      </c>
      <c r="F197" s="562">
        <v>4</v>
      </c>
      <c r="G197" s="562">
        <v>0</v>
      </c>
      <c r="H197" s="562">
        <v>3</v>
      </c>
      <c r="I197" s="562">
        <v>9</v>
      </c>
      <c r="J197" s="563">
        <v>12</v>
      </c>
    </row>
    <row r="198" spans="1:10" ht="12.6" customHeight="1" x14ac:dyDescent="0.25">
      <c r="A198" s="695" t="s">
        <v>1136</v>
      </c>
      <c r="B198" s="561" t="s">
        <v>1243</v>
      </c>
      <c r="C198" s="561" t="s">
        <v>1244</v>
      </c>
      <c r="D198" s="562">
        <v>5</v>
      </c>
      <c r="E198" s="562">
        <v>7</v>
      </c>
      <c r="F198" s="562">
        <v>0</v>
      </c>
      <c r="G198" s="562">
        <v>0</v>
      </c>
      <c r="H198" s="562">
        <v>5</v>
      </c>
      <c r="I198" s="562">
        <v>7</v>
      </c>
      <c r="J198" s="563">
        <v>12</v>
      </c>
    </row>
    <row r="199" spans="1:10" ht="12.6" customHeight="1" x14ac:dyDescent="0.25">
      <c r="A199" s="695" t="s">
        <v>1136</v>
      </c>
      <c r="B199" s="561" t="s">
        <v>1273</v>
      </c>
      <c r="C199" s="561" t="s">
        <v>1274</v>
      </c>
      <c r="D199" s="562">
        <v>0</v>
      </c>
      <c r="E199" s="562">
        <v>9</v>
      </c>
      <c r="F199" s="562">
        <v>1</v>
      </c>
      <c r="G199" s="562">
        <v>0</v>
      </c>
      <c r="H199" s="562">
        <v>1</v>
      </c>
      <c r="I199" s="562">
        <v>8</v>
      </c>
      <c r="J199" s="563">
        <v>9</v>
      </c>
    </row>
    <row r="200" spans="1:10" ht="12.6" customHeight="1" x14ac:dyDescent="0.25">
      <c r="A200" s="695" t="s">
        <v>1136</v>
      </c>
      <c r="B200" s="561" t="s">
        <v>1269</v>
      </c>
      <c r="C200" s="561" t="s">
        <v>1270</v>
      </c>
      <c r="D200" s="562">
        <v>4</v>
      </c>
      <c r="E200" s="562">
        <v>15</v>
      </c>
      <c r="F200" s="562">
        <v>3</v>
      </c>
      <c r="G200" s="562">
        <v>0</v>
      </c>
      <c r="H200" s="562">
        <v>4</v>
      </c>
      <c r="I200" s="562">
        <v>15</v>
      </c>
      <c r="J200" s="563">
        <v>19</v>
      </c>
    </row>
    <row r="201" spans="1:10" ht="12.6" customHeight="1" x14ac:dyDescent="0.25">
      <c r="A201" s="695" t="s">
        <v>1136</v>
      </c>
      <c r="B201" s="561" t="s">
        <v>1255</v>
      </c>
      <c r="C201" s="561" t="s">
        <v>1256</v>
      </c>
      <c r="D201" s="562">
        <v>1</v>
      </c>
      <c r="E201" s="562">
        <v>11</v>
      </c>
      <c r="F201" s="562">
        <v>1</v>
      </c>
      <c r="G201" s="562">
        <v>0</v>
      </c>
      <c r="H201" s="562">
        <v>4</v>
      </c>
      <c r="I201" s="562">
        <v>8</v>
      </c>
      <c r="J201" s="563">
        <v>12</v>
      </c>
    </row>
    <row r="202" spans="1:10" ht="12.6" customHeight="1" x14ac:dyDescent="0.25">
      <c r="A202" s="695" t="s">
        <v>1136</v>
      </c>
      <c r="B202" s="561" t="s">
        <v>1254</v>
      </c>
      <c r="C202" s="561" t="s">
        <v>1685</v>
      </c>
      <c r="D202" s="562">
        <v>0</v>
      </c>
      <c r="E202" s="562">
        <v>4</v>
      </c>
      <c r="F202" s="562">
        <v>0</v>
      </c>
      <c r="G202" s="562">
        <v>0</v>
      </c>
      <c r="H202" s="562">
        <v>2</v>
      </c>
      <c r="I202" s="562">
        <v>2</v>
      </c>
      <c r="J202" s="563">
        <v>4</v>
      </c>
    </row>
    <row r="203" spans="1:10" ht="12.6" customHeight="1" x14ac:dyDescent="0.25">
      <c r="A203" s="695" t="s">
        <v>1136</v>
      </c>
      <c r="B203" s="561" t="s">
        <v>1275</v>
      </c>
      <c r="C203" s="561" t="s">
        <v>1276</v>
      </c>
      <c r="D203" s="562">
        <v>1</v>
      </c>
      <c r="E203" s="562">
        <v>4</v>
      </c>
      <c r="F203" s="562">
        <v>0</v>
      </c>
      <c r="G203" s="562">
        <v>0</v>
      </c>
      <c r="H203" s="562">
        <v>0</v>
      </c>
      <c r="I203" s="562">
        <v>5</v>
      </c>
      <c r="J203" s="563">
        <v>5</v>
      </c>
    </row>
    <row r="204" spans="1:10" ht="12.6" customHeight="1" x14ac:dyDescent="0.25">
      <c r="A204" s="560" t="s">
        <v>1277</v>
      </c>
      <c r="B204" s="558"/>
      <c r="C204" s="558"/>
      <c r="D204" s="559">
        <f>SUM(D175:D203)</f>
        <v>281</v>
      </c>
      <c r="E204" s="559">
        <f t="shared" ref="E204:J204" si="8">SUM(E175:E203)</f>
        <v>1538</v>
      </c>
      <c r="F204" s="559">
        <f t="shared" si="8"/>
        <v>567</v>
      </c>
      <c r="G204" s="559">
        <f t="shared" si="8"/>
        <v>390</v>
      </c>
      <c r="H204" s="559">
        <f t="shared" si="8"/>
        <v>1659</v>
      </c>
      <c r="I204" s="559">
        <f t="shared" si="8"/>
        <v>160</v>
      </c>
      <c r="J204" s="559">
        <f t="shared" si="8"/>
        <v>1819</v>
      </c>
    </row>
    <row r="205" spans="1:10" ht="12.6" customHeight="1" x14ac:dyDescent="0.25">
      <c r="A205" s="695" t="s">
        <v>668</v>
      </c>
      <c r="B205" s="561" t="s">
        <v>1686</v>
      </c>
      <c r="C205" s="561" t="s">
        <v>1687</v>
      </c>
      <c r="D205" s="562">
        <v>22</v>
      </c>
      <c r="E205" s="562">
        <v>47</v>
      </c>
      <c r="F205" s="562">
        <v>4</v>
      </c>
      <c r="G205" s="562">
        <v>0</v>
      </c>
      <c r="H205" s="562">
        <v>43</v>
      </c>
      <c r="I205" s="562">
        <v>26</v>
      </c>
      <c r="J205" s="563">
        <v>69</v>
      </c>
    </row>
    <row r="206" spans="1:10" ht="12.6" customHeight="1" x14ac:dyDescent="0.25">
      <c r="A206" s="695" t="s">
        <v>668</v>
      </c>
      <c r="B206" s="561" t="s">
        <v>1284</v>
      </c>
      <c r="C206" s="561" t="s">
        <v>1285</v>
      </c>
      <c r="D206" s="562">
        <v>6</v>
      </c>
      <c r="E206" s="562">
        <v>89</v>
      </c>
      <c r="F206" s="562">
        <v>8</v>
      </c>
      <c r="G206" s="562">
        <v>0</v>
      </c>
      <c r="H206" s="562">
        <v>62</v>
      </c>
      <c r="I206" s="562">
        <v>33</v>
      </c>
      <c r="J206" s="563">
        <v>95</v>
      </c>
    </row>
    <row r="207" spans="1:10" ht="12.6" customHeight="1" x14ac:dyDescent="0.25">
      <c r="A207" s="695" t="s">
        <v>668</v>
      </c>
      <c r="B207" s="561" t="s">
        <v>1688</v>
      </c>
      <c r="C207" s="561" t="s">
        <v>1281</v>
      </c>
      <c r="D207" s="562">
        <v>129</v>
      </c>
      <c r="E207" s="562">
        <v>163</v>
      </c>
      <c r="F207" s="562">
        <v>77</v>
      </c>
      <c r="G207" s="562">
        <v>0</v>
      </c>
      <c r="H207" s="562">
        <v>292</v>
      </c>
      <c r="I207" s="562">
        <v>0</v>
      </c>
      <c r="J207" s="563">
        <v>292</v>
      </c>
    </row>
    <row r="208" spans="1:10" ht="12.6" customHeight="1" x14ac:dyDescent="0.25">
      <c r="A208" s="695" t="s">
        <v>668</v>
      </c>
      <c r="B208" s="561" t="s">
        <v>1689</v>
      </c>
      <c r="C208" s="561" t="s">
        <v>1690</v>
      </c>
      <c r="D208" s="562">
        <v>8</v>
      </c>
      <c r="E208" s="562">
        <v>26</v>
      </c>
      <c r="F208" s="562">
        <v>34</v>
      </c>
      <c r="G208" s="562">
        <v>34</v>
      </c>
      <c r="H208" s="562">
        <v>34</v>
      </c>
      <c r="I208" s="562">
        <v>0</v>
      </c>
      <c r="J208" s="563">
        <v>34</v>
      </c>
    </row>
    <row r="209" spans="1:10" ht="12.6" customHeight="1" x14ac:dyDescent="0.25">
      <c r="A209" s="695" t="s">
        <v>668</v>
      </c>
      <c r="B209" s="561" t="s">
        <v>1280</v>
      </c>
      <c r="C209" s="561" t="s">
        <v>1281</v>
      </c>
      <c r="D209" s="562">
        <v>15</v>
      </c>
      <c r="E209" s="562">
        <v>795</v>
      </c>
      <c r="F209" s="562">
        <v>252</v>
      </c>
      <c r="G209" s="562">
        <v>56</v>
      </c>
      <c r="H209" s="562">
        <v>810</v>
      </c>
      <c r="I209" s="562">
        <v>0</v>
      </c>
      <c r="J209" s="563">
        <v>810</v>
      </c>
    </row>
    <row r="210" spans="1:10" ht="12.6" customHeight="1" x14ac:dyDescent="0.25">
      <c r="A210" s="695" t="s">
        <v>668</v>
      </c>
      <c r="B210" s="561" t="s">
        <v>1286</v>
      </c>
      <c r="C210" s="561" t="s">
        <v>1285</v>
      </c>
      <c r="D210" s="562">
        <v>3</v>
      </c>
      <c r="E210" s="562">
        <v>70</v>
      </c>
      <c r="F210" s="562">
        <v>5</v>
      </c>
      <c r="G210" s="562">
        <v>0</v>
      </c>
      <c r="H210" s="562">
        <v>73</v>
      </c>
      <c r="I210" s="562">
        <v>0</v>
      </c>
      <c r="J210" s="563">
        <v>73</v>
      </c>
    </row>
    <row r="211" spans="1:10" ht="12.6" customHeight="1" x14ac:dyDescent="0.25">
      <c r="A211" s="695" t="s">
        <v>668</v>
      </c>
      <c r="B211" s="561" t="s">
        <v>1691</v>
      </c>
      <c r="C211" s="561" t="s">
        <v>1692</v>
      </c>
      <c r="D211" s="562">
        <v>0</v>
      </c>
      <c r="E211" s="562">
        <v>3</v>
      </c>
      <c r="F211" s="562">
        <v>3</v>
      </c>
      <c r="G211" s="562">
        <v>3</v>
      </c>
      <c r="H211" s="562">
        <v>1</v>
      </c>
      <c r="I211" s="562">
        <v>2</v>
      </c>
      <c r="J211" s="563">
        <v>3</v>
      </c>
    </row>
    <row r="212" spans="1:10" ht="12.6" customHeight="1" x14ac:dyDescent="0.25">
      <c r="A212" s="695" t="s">
        <v>668</v>
      </c>
      <c r="B212" s="561" t="s">
        <v>1693</v>
      </c>
      <c r="C212" s="561" t="s">
        <v>1694</v>
      </c>
      <c r="D212" s="562">
        <v>2</v>
      </c>
      <c r="E212" s="562">
        <v>8</v>
      </c>
      <c r="F212" s="562">
        <v>2</v>
      </c>
      <c r="G212" s="562">
        <v>0</v>
      </c>
      <c r="H212" s="562">
        <v>7</v>
      </c>
      <c r="I212" s="562">
        <v>3</v>
      </c>
      <c r="J212" s="563">
        <v>10</v>
      </c>
    </row>
    <row r="213" spans="1:10" ht="12.6" customHeight="1" x14ac:dyDescent="0.25">
      <c r="A213" s="695" t="s">
        <v>668</v>
      </c>
      <c r="B213" s="561" t="s">
        <v>1695</v>
      </c>
      <c r="C213" s="561" t="s">
        <v>1696</v>
      </c>
      <c r="D213" s="562">
        <v>3</v>
      </c>
      <c r="E213" s="562">
        <v>9</v>
      </c>
      <c r="F213" s="562">
        <v>2</v>
      </c>
      <c r="G213" s="562">
        <v>0</v>
      </c>
      <c r="H213" s="562">
        <v>6</v>
      </c>
      <c r="I213" s="562">
        <v>6</v>
      </c>
      <c r="J213" s="563">
        <v>12</v>
      </c>
    </row>
    <row r="214" spans="1:10" ht="12.6" customHeight="1" x14ac:dyDescent="0.25">
      <c r="A214" s="695" t="s">
        <v>668</v>
      </c>
      <c r="B214" s="561" t="s">
        <v>1697</v>
      </c>
      <c r="C214" s="561" t="s">
        <v>1698</v>
      </c>
      <c r="D214" s="562">
        <v>3</v>
      </c>
      <c r="E214" s="562">
        <v>15</v>
      </c>
      <c r="F214" s="562">
        <v>4</v>
      </c>
      <c r="G214" s="562">
        <v>0</v>
      </c>
      <c r="H214" s="562">
        <v>6</v>
      </c>
      <c r="I214" s="562">
        <v>12</v>
      </c>
      <c r="J214" s="563">
        <v>18</v>
      </c>
    </row>
    <row r="215" spans="1:10" ht="12.6" customHeight="1" x14ac:dyDescent="0.25">
      <c r="A215" s="695" t="s">
        <v>668</v>
      </c>
      <c r="B215" s="561" t="s">
        <v>1699</v>
      </c>
      <c r="C215" s="561" t="s">
        <v>1700</v>
      </c>
      <c r="D215" s="562">
        <v>0</v>
      </c>
      <c r="E215" s="562">
        <v>10</v>
      </c>
      <c r="F215" s="562">
        <v>4</v>
      </c>
      <c r="G215" s="562">
        <v>0</v>
      </c>
      <c r="H215" s="562">
        <v>10</v>
      </c>
      <c r="I215" s="562">
        <v>0</v>
      </c>
      <c r="J215" s="563">
        <v>10</v>
      </c>
    </row>
    <row r="216" spans="1:10" ht="12.6" customHeight="1" x14ac:dyDescent="0.25">
      <c r="A216" s="695" t="s">
        <v>668</v>
      </c>
      <c r="B216" s="561" t="s">
        <v>1701</v>
      </c>
      <c r="C216" s="561" t="s">
        <v>1702</v>
      </c>
      <c r="D216" s="562">
        <v>2</v>
      </c>
      <c r="E216" s="562">
        <v>1</v>
      </c>
      <c r="F216" s="562">
        <v>3</v>
      </c>
      <c r="G216" s="562">
        <v>3</v>
      </c>
      <c r="H216" s="562">
        <v>3</v>
      </c>
      <c r="I216" s="562">
        <v>0</v>
      </c>
      <c r="J216" s="563">
        <v>3</v>
      </c>
    </row>
    <row r="217" spans="1:10" ht="12.6" customHeight="1" x14ac:dyDescent="0.25">
      <c r="A217" s="695" t="s">
        <v>668</v>
      </c>
      <c r="B217" s="561" t="s">
        <v>1703</v>
      </c>
      <c r="C217" s="561" t="s">
        <v>1704</v>
      </c>
      <c r="D217" s="562">
        <v>2</v>
      </c>
      <c r="E217" s="562">
        <v>9</v>
      </c>
      <c r="F217" s="562">
        <v>4</v>
      </c>
      <c r="G217" s="562">
        <v>0</v>
      </c>
      <c r="H217" s="562">
        <v>7</v>
      </c>
      <c r="I217" s="562">
        <v>4</v>
      </c>
      <c r="J217" s="563">
        <v>11</v>
      </c>
    </row>
    <row r="218" spans="1:10" ht="12.6" customHeight="1" x14ac:dyDescent="0.25">
      <c r="A218" s="695" t="s">
        <v>668</v>
      </c>
      <c r="B218" s="561" t="s">
        <v>1705</v>
      </c>
      <c r="C218" s="561" t="s">
        <v>1706</v>
      </c>
      <c r="D218" s="562">
        <v>0</v>
      </c>
      <c r="E218" s="562">
        <v>4</v>
      </c>
      <c r="F218" s="562">
        <v>4</v>
      </c>
      <c r="G218" s="562">
        <v>4</v>
      </c>
      <c r="H218" s="562">
        <v>4</v>
      </c>
      <c r="I218" s="562">
        <v>0</v>
      </c>
      <c r="J218" s="563">
        <v>4</v>
      </c>
    </row>
    <row r="219" spans="1:10" ht="12.6" customHeight="1" x14ac:dyDescent="0.25">
      <c r="A219" s="695" t="s">
        <v>668</v>
      </c>
      <c r="B219" s="561" t="s">
        <v>1707</v>
      </c>
      <c r="C219" s="561" t="s">
        <v>1708</v>
      </c>
      <c r="D219" s="562">
        <v>0</v>
      </c>
      <c r="E219" s="562">
        <v>5</v>
      </c>
      <c r="F219" s="562">
        <v>5</v>
      </c>
      <c r="G219" s="562">
        <v>5</v>
      </c>
      <c r="H219" s="562">
        <v>1</v>
      </c>
      <c r="I219" s="562">
        <v>4</v>
      </c>
      <c r="J219" s="563">
        <v>5</v>
      </c>
    </row>
    <row r="220" spans="1:10" ht="12.6" customHeight="1" x14ac:dyDescent="0.25">
      <c r="A220" s="695" t="s">
        <v>668</v>
      </c>
      <c r="B220" s="561" t="s">
        <v>1709</v>
      </c>
      <c r="C220" s="561" t="s">
        <v>1710</v>
      </c>
      <c r="D220" s="562">
        <v>5</v>
      </c>
      <c r="E220" s="562">
        <v>12</v>
      </c>
      <c r="F220" s="562">
        <v>5</v>
      </c>
      <c r="G220" s="562">
        <v>0</v>
      </c>
      <c r="H220" s="562">
        <v>12</v>
      </c>
      <c r="I220" s="562">
        <v>5</v>
      </c>
      <c r="J220" s="563">
        <v>17</v>
      </c>
    </row>
    <row r="221" spans="1:10" ht="12.6" customHeight="1" x14ac:dyDescent="0.25">
      <c r="A221" s="695" t="s">
        <v>668</v>
      </c>
      <c r="B221" s="561" t="s">
        <v>1711</v>
      </c>
      <c r="C221" s="561" t="s">
        <v>1712</v>
      </c>
      <c r="D221" s="562">
        <v>1</v>
      </c>
      <c r="E221" s="562">
        <v>5</v>
      </c>
      <c r="F221" s="562">
        <v>3</v>
      </c>
      <c r="G221" s="562">
        <v>0</v>
      </c>
      <c r="H221" s="562">
        <v>5</v>
      </c>
      <c r="I221" s="562">
        <v>1</v>
      </c>
      <c r="J221" s="563">
        <v>6</v>
      </c>
    </row>
    <row r="222" spans="1:10" ht="12.6" customHeight="1" x14ac:dyDescent="0.25">
      <c r="A222" s="695" t="s">
        <v>668</v>
      </c>
      <c r="B222" s="561" t="s">
        <v>1713</v>
      </c>
      <c r="C222" s="561" t="s">
        <v>334</v>
      </c>
      <c r="D222" s="562">
        <v>7</v>
      </c>
      <c r="E222" s="562">
        <v>16</v>
      </c>
      <c r="F222" s="562">
        <v>11</v>
      </c>
      <c r="G222" s="562">
        <v>0</v>
      </c>
      <c r="H222" s="562">
        <v>15</v>
      </c>
      <c r="I222" s="562">
        <v>8</v>
      </c>
      <c r="J222" s="563">
        <v>23</v>
      </c>
    </row>
    <row r="223" spans="1:10" ht="12.6" customHeight="1" x14ac:dyDescent="0.25">
      <c r="A223" s="695" t="s">
        <v>668</v>
      </c>
      <c r="B223" s="561" t="s">
        <v>1714</v>
      </c>
      <c r="C223" s="561" t="s">
        <v>1715</v>
      </c>
      <c r="D223" s="562">
        <v>0</v>
      </c>
      <c r="E223" s="562">
        <v>3</v>
      </c>
      <c r="F223" s="562">
        <v>3</v>
      </c>
      <c r="G223" s="562">
        <v>3</v>
      </c>
      <c r="H223" s="562">
        <v>2</v>
      </c>
      <c r="I223" s="562">
        <v>1</v>
      </c>
      <c r="J223" s="563">
        <v>3</v>
      </c>
    </row>
    <row r="224" spans="1:10" ht="12.6" customHeight="1" x14ac:dyDescent="0.25">
      <c r="A224" s="695" t="s">
        <v>668</v>
      </c>
      <c r="B224" s="561" t="s">
        <v>1716</v>
      </c>
      <c r="C224" s="561" t="s">
        <v>1717</v>
      </c>
      <c r="D224" s="562">
        <v>0</v>
      </c>
      <c r="E224" s="562">
        <v>3</v>
      </c>
      <c r="F224" s="562">
        <v>3</v>
      </c>
      <c r="G224" s="562">
        <v>3</v>
      </c>
      <c r="H224" s="562">
        <v>2</v>
      </c>
      <c r="I224" s="562">
        <v>1</v>
      </c>
      <c r="J224" s="563">
        <v>3</v>
      </c>
    </row>
    <row r="225" spans="1:10" ht="12.6" customHeight="1" x14ac:dyDescent="0.25">
      <c r="A225" s="695" t="s">
        <v>668</v>
      </c>
      <c r="B225" s="561" t="s">
        <v>1718</v>
      </c>
      <c r="C225" s="561" t="s">
        <v>1719</v>
      </c>
      <c r="D225" s="562">
        <v>0</v>
      </c>
      <c r="E225" s="562">
        <v>8</v>
      </c>
      <c r="F225" s="562">
        <v>8</v>
      </c>
      <c r="G225" s="562">
        <v>8</v>
      </c>
      <c r="H225" s="562">
        <v>4</v>
      </c>
      <c r="I225" s="562">
        <v>4</v>
      </c>
      <c r="J225" s="563">
        <v>8</v>
      </c>
    </row>
    <row r="226" spans="1:10" ht="12.6" customHeight="1" x14ac:dyDescent="0.25">
      <c r="A226" s="695" t="s">
        <v>668</v>
      </c>
      <c r="B226" s="561" t="s">
        <v>1278</v>
      </c>
      <c r="C226" s="561" t="s">
        <v>1279</v>
      </c>
      <c r="D226" s="562">
        <v>5</v>
      </c>
      <c r="E226" s="562">
        <v>14</v>
      </c>
      <c r="F226" s="562">
        <v>4</v>
      </c>
      <c r="G226" s="562">
        <v>1</v>
      </c>
      <c r="H226" s="562">
        <v>16</v>
      </c>
      <c r="I226" s="562">
        <v>3</v>
      </c>
      <c r="J226" s="563">
        <v>19</v>
      </c>
    </row>
    <row r="227" spans="1:10" ht="12.6" customHeight="1" x14ac:dyDescent="0.25">
      <c r="A227" s="695" t="s">
        <v>668</v>
      </c>
      <c r="B227" s="561" t="s">
        <v>1282</v>
      </c>
      <c r="C227" s="561" t="s">
        <v>1281</v>
      </c>
      <c r="D227" s="562">
        <v>0</v>
      </c>
      <c r="E227" s="562">
        <v>1</v>
      </c>
      <c r="F227" s="562">
        <v>0</v>
      </c>
      <c r="G227" s="562">
        <v>0</v>
      </c>
      <c r="H227" s="562">
        <v>1</v>
      </c>
      <c r="I227" s="562">
        <v>0</v>
      </c>
      <c r="J227" s="563">
        <v>1</v>
      </c>
    </row>
    <row r="228" spans="1:10" ht="12.6" customHeight="1" x14ac:dyDescent="0.25">
      <c r="A228" s="560" t="s">
        <v>1287</v>
      </c>
      <c r="B228" s="558"/>
      <c r="C228" s="558"/>
      <c r="D228" s="559">
        <f>SUM(D205:D227)</f>
        <v>213</v>
      </c>
      <c r="E228" s="559">
        <f t="shared" ref="E228:J228" si="9">SUM(E205:E227)</f>
        <v>1316</v>
      </c>
      <c r="F228" s="559">
        <f t="shared" si="9"/>
        <v>448</v>
      </c>
      <c r="G228" s="559">
        <f t="shared" si="9"/>
        <v>120</v>
      </c>
      <c r="H228" s="559">
        <f t="shared" si="9"/>
        <v>1416</v>
      </c>
      <c r="I228" s="559">
        <f t="shared" si="9"/>
        <v>113</v>
      </c>
      <c r="J228" s="559">
        <f t="shared" si="9"/>
        <v>1529</v>
      </c>
    </row>
    <row r="229" spans="1:10" ht="12.6" customHeight="1" x14ac:dyDescent="0.25">
      <c r="A229" s="695" t="s">
        <v>688</v>
      </c>
      <c r="B229" s="561" t="s">
        <v>1720</v>
      </c>
      <c r="C229" s="561" t="s">
        <v>1721</v>
      </c>
      <c r="D229" s="562">
        <v>12</v>
      </c>
      <c r="E229" s="562">
        <v>15</v>
      </c>
      <c r="F229" s="562">
        <v>0</v>
      </c>
      <c r="G229" s="562">
        <v>0</v>
      </c>
      <c r="H229" s="562">
        <v>27</v>
      </c>
      <c r="I229" s="562">
        <v>0</v>
      </c>
      <c r="J229" s="563">
        <v>27</v>
      </c>
    </row>
    <row r="230" spans="1:10" ht="12.6" customHeight="1" x14ac:dyDescent="0.25">
      <c r="A230" s="695" t="s">
        <v>688</v>
      </c>
      <c r="B230" s="561" t="s">
        <v>1722</v>
      </c>
      <c r="C230" s="561" t="s">
        <v>313</v>
      </c>
      <c r="D230" s="562">
        <v>14</v>
      </c>
      <c r="E230" s="562">
        <v>50</v>
      </c>
      <c r="F230" s="562">
        <v>2</v>
      </c>
      <c r="G230" s="562">
        <v>0</v>
      </c>
      <c r="H230" s="562">
        <v>41</v>
      </c>
      <c r="I230" s="562">
        <v>23</v>
      </c>
      <c r="J230" s="563">
        <v>64</v>
      </c>
    </row>
    <row r="231" spans="1:10" ht="12.6" customHeight="1" x14ac:dyDescent="0.25">
      <c r="A231" s="691" t="s">
        <v>688</v>
      </c>
      <c r="B231" s="692" t="s">
        <v>1723</v>
      </c>
      <c r="C231" s="692" t="s">
        <v>1724</v>
      </c>
      <c r="D231" s="693">
        <v>8</v>
      </c>
      <c r="E231" s="693">
        <v>18</v>
      </c>
      <c r="F231" s="693">
        <v>0</v>
      </c>
      <c r="G231" s="693">
        <v>0</v>
      </c>
      <c r="H231" s="693">
        <v>26</v>
      </c>
      <c r="I231" s="693">
        <v>0</v>
      </c>
      <c r="J231" s="694">
        <v>26</v>
      </c>
    </row>
    <row r="232" spans="1:10" ht="12.6" customHeight="1" x14ac:dyDescent="0.25">
      <c r="A232" s="691" t="s">
        <v>688</v>
      </c>
      <c r="B232" s="692" t="s">
        <v>1725</v>
      </c>
      <c r="C232" s="692" t="s">
        <v>1726</v>
      </c>
      <c r="D232" s="693">
        <v>0</v>
      </c>
      <c r="E232" s="693">
        <v>1</v>
      </c>
      <c r="F232" s="693">
        <v>0</v>
      </c>
      <c r="G232" s="693">
        <v>0</v>
      </c>
      <c r="H232" s="693">
        <v>1</v>
      </c>
      <c r="I232" s="693">
        <v>0</v>
      </c>
      <c r="J232" s="694">
        <v>1</v>
      </c>
    </row>
    <row r="233" spans="1:10" ht="12.6" customHeight="1" x14ac:dyDescent="0.25">
      <c r="A233" s="691" t="s">
        <v>688</v>
      </c>
      <c r="B233" s="692" t="s">
        <v>1727</v>
      </c>
      <c r="C233" s="692" t="s">
        <v>1728</v>
      </c>
      <c r="D233" s="693">
        <v>3</v>
      </c>
      <c r="E233" s="693">
        <v>9</v>
      </c>
      <c r="F233" s="693">
        <v>4</v>
      </c>
      <c r="G233" s="693">
        <v>0</v>
      </c>
      <c r="H233" s="693">
        <v>12</v>
      </c>
      <c r="I233" s="693">
        <v>0</v>
      </c>
      <c r="J233" s="694">
        <v>12</v>
      </c>
    </row>
    <row r="234" spans="1:10" ht="12.6" customHeight="1" x14ac:dyDescent="0.25">
      <c r="A234" s="691" t="s">
        <v>688</v>
      </c>
      <c r="B234" s="692" t="s">
        <v>1729</v>
      </c>
      <c r="C234" s="692" t="s">
        <v>1730</v>
      </c>
      <c r="D234" s="693">
        <v>1</v>
      </c>
      <c r="E234" s="693">
        <v>1</v>
      </c>
      <c r="F234" s="693">
        <v>0</v>
      </c>
      <c r="G234" s="693">
        <v>0</v>
      </c>
      <c r="H234" s="693">
        <v>2</v>
      </c>
      <c r="I234" s="693">
        <v>0</v>
      </c>
      <c r="J234" s="694">
        <v>2</v>
      </c>
    </row>
    <row r="235" spans="1:10" ht="12.6" customHeight="1" x14ac:dyDescent="0.25">
      <c r="A235" s="691" t="s">
        <v>688</v>
      </c>
      <c r="B235" s="692" t="s">
        <v>1731</v>
      </c>
      <c r="C235" s="692" t="s">
        <v>1732</v>
      </c>
      <c r="D235" s="693">
        <v>6</v>
      </c>
      <c r="E235" s="693">
        <v>12</v>
      </c>
      <c r="F235" s="693">
        <v>4</v>
      </c>
      <c r="G235" s="693">
        <v>0</v>
      </c>
      <c r="H235" s="693">
        <v>18</v>
      </c>
      <c r="I235" s="693">
        <v>0</v>
      </c>
      <c r="J235" s="694">
        <v>18</v>
      </c>
    </row>
    <row r="236" spans="1:10" ht="12.6" customHeight="1" x14ac:dyDescent="0.25">
      <c r="A236" s="691" t="s">
        <v>688</v>
      </c>
      <c r="B236" s="692" t="s">
        <v>1733</v>
      </c>
      <c r="C236" s="692" t="s">
        <v>1734</v>
      </c>
      <c r="D236" s="693">
        <v>4</v>
      </c>
      <c r="E236" s="693">
        <v>6</v>
      </c>
      <c r="F236" s="693">
        <v>1</v>
      </c>
      <c r="G236" s="693">
        <v>0</v>
      </c>
      <c r="H236" s="693">
        <v>10</v>
      </c>
      <c r="I236" s="693">
        <v>0</v>
      </c>
      <c r="J236" s="694">
        <v>10</v>
      </c>
    </row>
    <row r="237" spans="1:10" ht="12.6" customHeight="1" x14ac:dyDescent="0.25">
      <c r="A237" s="691" t="s">
        <v>688</v>
      </c>
      <c r="B237" s="692" t="s">
        <v>1735</v>
      </c>
      <c r="C237" s="692" t="s">
        <v>1736</v>
      </c>
      <c r="D237" s="693">
        <v>28</v>
      </c>
      <c r="E237" s="693">
        <v>41</v>
      </c>
      <c r="F237" s="693">
        <v>2</v>
      </c>
      <c r="G237" s="693">
        <v>0</v>
      </c>
      <c r="H237" s="693">
        <v>69</v>
      </c>
      <c r="I237" s="693">
        <v>0</v>
      </c>
      <c r="J237" s="694">
        <v>69</v>
      </c>
    </row>
    <row r="238" spans="1:10" ht="12.6" customHeight="1" x14ac:dyDescent="0.25">
      <c r="A238" s="691" t="s">
        <v>688</v>
      </c>
      <c r="B238" s="692" t="s">
        <v>1737</v>
      </c>
      <c r="C238" s="692" t="s">
        <v>1306</v>
      </c>
      <c r="D238" s="693">
        <v>3</v>
      </c>
      <c r="E238" s="693">
        <v>9</v>
      </c>
      <c r="F238" s="693">
        <v>1</v>
      </c>
      <c r="G238" s="693">
        <v>0</v>
      </c>
      <c r="H238" s="693">
        <v>12</v>
      </c>
      <c r="I238" s="693">
        <v>0</v>
      </c>
      <c r="J238" s="694">
        <v>12</v>
      </c>
    </row>
    <row r="239" spans="1:10" ht="12.6" customHeight="1" x14ac:dyDescent="0.25">
      <c r="A239" s="691" t="s">
        <v>688</v>
      </c>
      <c r="B239" s="692" t="s">
        <v>1738</v>
      </c>
      <c r="C239" s="692" t="s">
        <v>1739</v>
      </c>
      <c r="D239" s="693">
        <v>11</v>
      </c>
      <c r="E239" s="693">
        <v>13</v>
      </c>
      <c r="F239" s="693">
        <v>23</v>
      </c>
      <c r="G239" s="693">
        <v>0</v>
      </c>
      <c r="H239" s="693">
        <v>24</v>
      </c>
      <c r="I239" s="693">
        <v>0</v>
      </c>
      <c r="J239" s="694">
        <v>24</v>
      </c>
    </row>
    <row r="240" spans="1:10" ht="12.6" customHeight="1" x14ac:dyDescent="0.25">
      <c r="A240" s="691" t="s">
        <v>688</v>
      </c>
      <c r="B240" s="692" t="s">
        <v>1740</v>
      </c>
      <c r="C240" s="692" t="s">
        <v>1741</v>
      </c>
      <c r="D240" s="693">
        <v>12</v>
      </c>
      <c r="E240" s="693">
        <v>13</v>
      </c>
      <c r="F240" s="693">
        <v>0</v>
      </c>
      <c r="G240" s="693">
        <v>0</v>
      </c>
      <c r="H240" s="693">
        <v>25</v>
      </c>
      <c r="I240" s="693">
        <v>0</v>
      </c>
      <c r="J240" s="694">
        <v>25</v>
      </c>
    </row>
    <row r="241" spans="1:10" ht="12.6" customHeight="1" x14ac:dyDescent="0.25">
      <c r="A241" s="691" t="s">
        <v>688</v>
      </c>
      <c r="B241" s="692" t="s">
        <v>1742</v>
      </c>
      <c r="C241" s="692" t="s">
        <v>1743</v>
      </c>
      <c r="D241" s="693">
        <v>3</v>
      </c>
      <c r="E241" s="693">
        <v>5</v>
      </c>
      <c r="F241" s="693">
        <v>0</v>
      </c>
      <c r="G241" s="693">
        <v>0</v>
      </c>
      <c r="H241" s="693">
        <v>8</v>
      </c>
      <c r="I241" s="693">
        <v>0</v>
      </c>
      <c r="J241" s="694">
        <v>8</v>
      </c>
    </row>
    <row r="242" spans="1:10" ht="12.6" customHeight="1" x14ac:dyDescent="0.25">
      <c r="A242" s="691" t="s">
        <v>688</v>
      </c>
      <c r="B242" s="692" t="s">
        <v>1744</v>
      </c>
      <c r="C242" s="692" t="s">
        <v>1745</v>
      </c>
      <c r="D242" s="693">
        <v>11</v>
      </c>
      <c r="E242" s="693">
        <v>27</v>
      </c>
      <c r="F242" s="693">
        <v>7</v>
      </c>
      <c r="G242" s="693">
        <v>0</v>
      </c>
      <c r="H242" s="693">
        <v>38</v>
      </c>
      <c r="I242" s="693">
        <v>0</v>
      </c>
      <c r="J242" s="694">
        <v>38</v>
      </c>
    </row>
    <row r="243" spans="1:10" ht="12.6" customHeight="1" x14ac:dyDescent="0.25">
      <c r="A243" s="691" t="s">
        <v>688</v>
      </c>
      <c r="B243" s="692" t="s">
        <v>1746</v>
      </c>
      <c r="C243" s="692" t="s">
        <v>1747</v>
      </c>
      <c r="D243" s="693">
        <v>5</v>
      </c>
      <c r="E243" s="693">
        <v>14</v>
      </c>
      <c r="F243" s="693">
        <v>2</v>
      </c>
      <c r="G243" s="693">
        <v>0</v>
      </c>
      <c r="H243" s="693">
        <v>19</v>
      </c>
      <c r="I243" s="693">
        <v>0</v>
      </c>
      <c r="J243" s="694">
        <v>19</v>
      </c>
    </row>
    <row r="244" spans="1:10" ht="12.6" customHeight="1" x14ac:dyDescent="0.25">
      <c r="A244" s="691" t="s">
        <v>688</v>
      </c>
      <c r="B244" s="692" t="s">
        <v>1748</v>
      </c>
      <c r="C244" s="692" t="s">
        <v>1749</v>
      </c>
      <c r="D244" s="693">
        <v>0</v>
      </c>
      <c r="E244" s="693">
        <v>20</v>
      </c>
      <c r="F244" s="693">
        <v>7</v>
      </c>
      <c r="G244" s="693">
        <v>0</v>
      </c>
      <c r="H244" s="693">
        <v>20</v>
      </c>
      <c r="I244" s="693">
        <v>0</v>
      </c>
      <c r="J244" s="694">
        <v>20</v>
      </c>
    </row>
    <row r="245" spans="1:10" ht="12.6" customHeight="1" x14ac:dyDescent="0.25">
      <c r="A245" s="691" t="s">
        <v>688</v>
      </c>
      <c r="B245" s="692" t="s">
        <v>1750</v>
      </c>
      <c r="C245" s="692" t="s">
        <v>1751</v>
      </c>
      <c r="D245" s="693">
        <v>11</v>
      </c>
      <c r="E245" s="693">
        <v>14</v>
      </c>
      <c r="F245" s="693">
        <v>13</v>
      </c>
      <c r="G245" s="693">
        <v>0</v>
      </c>
      <c r="H245" s="693">
        <v>25</v>
      </c>
      <c r="I245" s="693">
        <v>0</v>
      </c>
      <c r="J245" s="694">
        <v>25</v>
      </c>
    </row>
    <row r="246" spans="1:10" ht="12.6" customHeight="1" x14ac:dyDescent="0.25">
      <c r="A246" s="691" t="s">
        <v>688</v>
      </c>
      <c r="B246" s="692" t="s">
        <v>1752</v>
      </c>
      <c r="C246" s="692" t="s">
        <v>1753</v>
      </c>
      <c r="D246" s="693">
        <v>3</v>
      </c>
      <c r="E246" s="693">
        <v>12</v>
      </c>
      <c r="F246" s="693">
        <v>0</v>
      </c>
      <c r="G246" s="693">
        <v>0</v>
      </c>
      <c r="H246" s="693">
        <v>15</v>
      </c>
      <c r="I246" s="693">
        <v>0</v>
      </c>
      <c r="J246" s="694">
        <v>15</v>
      </c>
    </row>
    <row r="247" spans="1:10" ht="12.6" customHeight="1" x14ac:dyDescent="0.25">
      <c r="A247" s="691" t="s">
        <v>688</v>
      </c>
      <c r="B247" s="692" t="s">
        <v>1754</v>
      </c>
      <c r="C247" s="692" t="s">
        <v>1755</v>
      </c>
      <c r="D247" s="693">
        <v>6</v>
      </c>
      <c r="E247" s="693">
        <v>36</v>
      </c>
      <c r="F247" s="693">
        <v>9</v>
      </c>
      <c r="G247" s="693">
        <v>0</v>
      </c>
      <c r="H247" s="693">
        <v>42</v>
      </c>
      <c r="I247" s="693">
        <v>0</v>
      </c>
      <c r="J247" s="694">
        <v>42</v>
      </c>
    </row>
    <row r="248" spans="1:10" ht="12.6" customHeight="1" x14ac:dyDescent="0.25">
      <c r="A248" s="691" t="s">
        <v>688</v>
      </c>
      <c r="B248" s="692" t="s">
        <v>1756</v>
      </c>
      <c r="C248" s="692" t="s">
        <v>1757</v>
      </c>
      <c r="D248" s="693">
        <v>6</v>
      </c>
      <c r="E248" s="693">
        <v>9</v>
      </c>
      <c r="F248" s="693">
        <v>2</v>
      </c>
      <c r="G248" s="693">
        <v>0</v>
      </c>
      <c r="H248" s="693">
        <v>15</v>
      </c>
      <c r="I248" s="693">
        <v>0</v>
      </c>
      <c r="J248" s="694">
        <v>15</v>
      </c>
    </row>
    <row r="249" spans="1:10" ht="12.6" customHeight="1" x14ac:dyDescent="0.25">
      <c r="A249" s="691" t="s">
        <v>688</v>
      </c>
      <c r="B249" s="692" t="s">
        <v>1758</v>
      </c>
      <c r="C249" s="692" t="s">
        <v>1759</v>
      </c>
      <c r="D249" s="693">
        <v>0</v>
      </c>
      <c r="E249" s="693">
        <v>7</v>
      </c>
      <c r="F249" s="693">
        <v>1</v>
      </c>
      <c r="G249" s="693">
        <v>0</v>
      </c>
      <c r="H249" s="693">
        <v>7</v>
      </c>
      <c r="I249" s="693">
        <v>0</v>
      </c>
      <c r="J249" s="694">
        <v>7</v>
      </c>
    </row>
    <row r="250" spans="1:10" ht="12.6" customHeight="1" x14ac:dyDescent="0.25">
      <c r="A250" s="691" t="s">
        <v>688</v>
      </c>
      <c r="B250" s="692" t="s">
        <v>1760</v>
      </c>
      <c r="C250" s="692" t="s">
        <v>1761</v>
      </c>
      <c r="D250" s="693">
        <v>34</v>
      </c>
      <c r="E250" s="693">
        <v>51</v>
      </c>
      <c r="F250" s="693">
        <v>0</v>
      </c>
      <c r="G250" s="693">
        <v>0</v>
      </c>
      <c r="H250" s="693">
        <v>85</v>
      </c>
      <c r="I250" s="693">
        <v>0</v>
      </c>
      <c r="J250" s="694">
        <v>85</v>
      </c>
    </row>
    <row r="251" spans="1:10" ht="12.6" customHeight="1" x14ac:dyDescent="0.25">
      <c r="A251" s="691" t="s">
        <v>688</v>
      </c>
      <c r="B251" s="692" t="s">
        <v>1762</v>
      </c>
      <c r="C251" s="692" t="s">
        <v>1763</v>
      </c>
      <c r="D251" s="693">
        <v>0</v>
      </c>
      <c r="E251" s="693">
        <v>1</v>
      </c>
      <c r="F251" s="693">
        <v>1</v>
      </c>
      <c r="G251" s="693">
        <v>0</v>
      </c>
      <c r="H251" s="693">
        <v>1</v>
      </c>
      <c r="I251" s="693">
        <v>0</v>
      </c>
      <c r="J251" s="694">
        <v>1</v>
      </c>
    </row>
    <row r="252" spans="1:10" ht="12.6" customHeight="1" x14ac:dyDescent="0.25">
      <c r="A252" s="691" t="s">
        <v>688</v>
      </c>
      <c r="B252" s="692" t="s">
        <v>1764</v>
      </c>
      <c r="C252" s="692" t="s">
        <v>1325</v>
      </c>
      <c r="D252" s="693">
        <v>15</v>
      </c>
      <c r="E252" s="693">
        <v>29</v>
      </c>
      <c r="F252" s="693">
        <v>1</v>
      </c>
      <c r="G252" s="693">
        <v>0</v>
      </c>
      <c r="H252" s="693">
        <v>44</v>
      </c>
      <c r="I252" s="693">
        <v>0</v>
      </c>
      <c r="J252" s="694">
        <v>44</v>
      </c>
    </row>
    <row r="253" spans="1:10" ht="12.6" customHeight="1" x14ac:dyDescent="0.25">
      <c r="A253" s="691" t="s">
        <v>688</v>
      </c>
      <c r="B253" s="692" t="s">
        <v>1765</v>
      </c>
      <c r="C253" s="692" t="s">
        <v>1766</v>
      </c>
      <c r="D253" s="693">
        <v>8</v>
      </c>
      <c r="E253" s="693">
        <v>25</v>
      </c>
      <c r="F253" s="693">
        <v>5</v>
      </c>
      <c r="G253" s="693">
        <v>0</v>
      </c>
      <c r="H253" s="693">
        <v>33</v>
      </c>
      <c r="I253" s="693">
        <v>0</v>
      </c>
      <c r="J253" s="694">
        <v>33</v>
      </c>
    </row>
    <row r="254" spans="1:10" ht="12.6" customHeight="1" x14ac:dyDescent="0.25">
      <c r="A254" s="691" t="s">
        <v>688</v>
      </c>
      <c r="B254" s="692" t="s">
        <v>1767</v>
      </c>
      <c r="C254" s="692" t="s">
        <v>1768</v>
      </c>
      <c r="D254" s="693">
        <v>8</v>
      </c>
      <c r="E254" s="693">
        <v>14</v>
      </c>
      <c r="F254" s="693">
        <v>0</v>
      </c>
      <c r="G254" s="693">
        <v>0</v>
      </c>
      <c r="H254" s="693">
        <v>11</v>
      </c>
      <c r="I254" s="693">
        <v>11</v>
      </c>
      <c r="J254" s="694">
        <v>22</v>
      </c>
    </row>
    <row r="255" spans="1:10" ht="12.6" customHeight="1" x14ac:dyDescent="0.25">
      <c r="A255" s="691" t="s">
        <v>688</v>
      </c>
      <c r="B255" s="692" t="s">
        <v>1769</v>
      </c>
      <c r="C255" s="692" t="s">
        <v>1770</v>
      </c>
      <c r="D255" s="693">
        <v>1</v>
      </c>
      <c r="E255" s="693">
        <v>3</v>
      </c>
      <c r="F255" s="693">
        <v>1</v>
      </c>
      <c r="G255" s="693">
        <v>0</v>
      </c>
      <c r="H255" s="693">
        <v>4</v>
      </c>
      <c r="I255" s="693">
        <v>0</v>
      </c>
      <c r="J255" s="694">
        <v>4</v>
      </c>
    </row>
    <row r="256" spans="1:10" ht="12.6" customHeight="1" x14ac:dyDescent="0.25">
      <c r="A256" s="691" t="s">
        <v>688</v>
      </c>
      <c r="B256" s="692" t="s">
        <v>1771</v>
      </c>
      <c r="C256" s="692" t="s">
        <v>1161</v>
      </c>
      <c r="D256" s="693">
        <v>8</v>
      </c>
      <c r="E256" s="693">
        <v>24</v>
      </c>
      <c r="F256" s="693">
        <v>1</v>
      </c>
      <c r="G256" s="693">
        <v>0</v>
      </c>
      <c r="H256" s="693">
        <v>32</v>
      </c>
      <c r="I256" s="693">
        <v>0</v>
      </c>
      <c r="J256" s="694">
        <v>32</v>
      </c>
    </row>
    <row r="257" spans="1:10" ht="12.6" customHeight="1" x14ac:dyDescent="0.25">
      <c r="A257" s="691" t="s">
        <v>688</v>
      </c>
      <c r="B257" s="692" t="s">
        <v>1296</v>
      </c>
      <c r="C257" s="692" t="s">
        <v>285</v>
      </c>
      <c r="D257" s="693">
        <v>11</v>
      </c>
      <c r="E257" s="693">
        <v>96</v>
      </c>
      <c r="F257" s="693">
        <v>12</v>
      </c>
      <c r="G257" s="693">
        <v>0</v>
      </c>
      <c r="H257" s="693">
        <v>107</v>
      </c>
      <c r="I257" s="693">
        <v>0</v>
      </c>
      <c r="J257" s="694">
        <v>107</v>
      </c>
    </row>
    <row r="258" spans="1:10" ht="12.6" customHeight="1" x14ac:dyDescent="0.25">
      <c r="A258" s="691" t="s">
        <v>688</v>
      </c>
      <c r="B258" s="692" t="s">
        <v>1305</v>
      </c>
      <c r="C258" s="692" t="s">
        <v>1306</v>
      </c>
      <c r="D258" s="693">
        <v>1</v>
      </c>
      <c r="E258" s="693">
        <v>5</v>
      </c>
      <c r="F258" s="693">
        <v>1</v>
      </c>
      <c r="G258" s="693">
        <v>0</v>
      </c>
      <c r="H258" s="693">
        <v>6</v>
      </c>
      <c r="I258" s="693">
        <v>0</v>
      </c>
      <c r="J258" s="694">
        <v>6</v>
      </c>
    </row>
    <row r="259" spans="1:10" ht="12.6" customHeight="1" x14ac:dyDescent="0.25">
      <c r="A259" s="691" t="s">
        <v>688</v>
      </c>
      <c r="B259" s="692" t="s">
        <v>1298</v>
      </c>
      <c r="C259" s="692" t="s">
        <v>1299</v>
      </c>
      <c r="D259" s="693">
        <v>9</v>
      </c>
      <c r="E259" s="693">
        <v>263</v>
      </c>
      <c r="F259" s="693">
        <v>21</v>
      </c>
      <c r="G259" s="693">
        <v>0</v>
      </c>
      <c r="H259" s="693">
        <v>272</v>
      </c>
      <c r="I259" s="693">
        <v>0</v>
      </c>
      <c r="J259" s="694">
        <v>272</v>
      </c>
    </row>
    <row r="260" spans="1:10" ht="12.6" customHeight="1" x14ac:dyDescent="0.25">
      <c r="A260" s="691" t="s">
        <v>688</v>
      </c>
      <c r="B260" s="692" t="s">
        <v>1312</v>
      </c>
      <c r="C260" s="692" t="s">
        <v>292</v>
      </c>
      <c r="D260" s="693">
        <v>15</v>
      </c>
      <c r="E260" s="693">
        <v>58</v>
      </c>
      <c r="F260" s="693">
        <v>11</v>
      </c>
      <c r="G260" s="693">
        <v>0</v>
      </c>
      <c r="H260" s="693">
        <v>73</v>
      </c>
      <c r="I260" s="693">
        <v>0</v>
      </c>
      <c r="J260" s="694">
        <v>73</v>
      </c>
    </row>
    <row r="261" spans="1:10" ht="12.6" customHeight="1" x14ac:dyDescent="0.25">
      <c r="A261" s="691" t="s">
        <v>688</v>
      </c>
      <c r="B261" s="692" t="s">
        <v>1324</v>
      </c>
      <c r="C261" s="692" t="s">
        <v>1325</v>
      </c>
      <c r="D261" s="693">
        <v>3</v>
      </c>
      <c r="E261" s="693">
        <v>69</v>
      </c>
      <c r="F261" s="693">
        <v>7</v>
      </c>
      <c r="G261" s="693">
        <v>0</v>
      </c>
      <c r="H261" s="693">
        <v>72</v>
      </c>
      <c r="I261" s="693">
        <v>0</v>
      </c>
      <c r="J261" s="694">
        <v>72</v>
      </c>
    </row>
    <row r="262" spans="1:10" ht="12.6" customHeight="1" x14ac:dyDescent="0.25">
      <c r="A262" s="691" t="s">
        <v>688</v>
      </c>
      <c r="B262" s="692" t="s">
        <v>1320</v>
      </c>
      <c r="C262" s="692" t="s">
        <v>1321</v>
      </c>
      <c r="D262" s="693">
        <v>4</v>
      </c>
      <c r="E262" s="693">
        <v>62</v>
      </c>
      <c r="F262" s="693">
        <v>1</v>
      </c>
      <c r="G262" s="693">
        <v>0</v>
      </c>
      <c r="H262" s="693">
        <v>53</v>
      </c>
      <c r="I262" s="693">
        <v>13</v>
      </c>
      <c r="J262" s="694">
        <v>66</v>
      </c>
    </row>
    <row r="263" spans="1:10" ht="12.6" customHeight="1" x14ac:dyDescent="0.25">
      <c r="A263" s="691" t="s">
        <v>688</v>
      </c>
      <c r="B263" s="692" t="s">
        <v>1145</v>
      </c>
      <c r="C263" s="692" t="s">
        <v>299</v>
      </c>
      <c r="D263" s="693">
        <v>21</v>
      </c>
      <c r="E263" s="693">
        <v>294</v>
      </c>
      <c r="F263" s="693">
        <v>22</v>
      </c>
      <c r="G263" s="693">
        <v>0</v>
      </c>
      <c r="H263" s="693">
        <v>300</v>
      </c>
      <c r="I263" s="693">
        <v>15</v>
      </c>
      <c r="J263" s="694">
        <v>315</v>
      </c>
    </row>
    <row r="264" spans="1:10" ht="12.6" customHeight="1" x14ac:dyDescent="0.25">
      <c r="A264" s="691" t="s">
        <v>688</v>
      </c>
      <c r="B264" s="692" t="s">
        <v>1301</v>
      </c>
      <c r="C264" s="692" t="s">
        <v>1302</v>
      </c>
      <c r="D264" s="693">
        <v>29</v>
      </c>
      <c r="E264" s="693">
        <v>159</v>
      </c>
      <c r="F264" s="693">
        <v>5</v>
      </c>
      <c r="G264" s="693">
        <v>0</v>
      </c>
      <c r="H264" s="693">
        <v>98</v>
      </c>
      <c r="I264" s="693">
        <v>90</v>
      </c>
      <c r="J264" s="694">
        <v>188</v>
      </c>
    </row>
    <row r="265" spans="1:10" ht="12.6" customHeight="1" x14ac:dyDescent="0.25">
      <c r="A265" s="691" t="s">
        <v>688</v>
      </c>
      <c r="B265" s="692" t="s">
        <v>1293</v>
      </c>
      <c r="C265" s="692" t="s">
        <v>308</v>
      </c>
      <c r="D265" s="693">
        <v>61</v>
      </c>
      <c r="E265" s="693">
        <v>670</v>
      </c>
      <c r="F265" s="693">
        <v>93</v>
      </c>
      <c r="G265" s="693">
        <v>0</v>
      </c>
      <c r="H265" s="693">
        <v>731</v>
      </c>
      <c r="I265" s="693">
        <v>0</v>
      </c>
      <c r="J265" s="694">
        <v>731</v>
      </c>
    </row>
    <row r="266" spans="1:10" ht="12.6" customHeight="1" x14ac:dyDescent="0.25">
      <c r="A266" s="691" t="s">
        <v>688</v>
      </c>
      <c r="B266" s="692" t="s">
        <v>1288</v>
      </c>
      <c r="C266" s="692" t="s">
        <v>1289</v>
      </c>
      <c r="D266" s="693">
        <v>29</v>
      </c>
      <c r="E266" s="693">
        <v>145</v>
      </c>
      <c r="F266" s="693">
        <v>34</v>
      </c>
      <c r="G266" s="693">
        <v>0</v>
      </c>
      <c r="H266" s="693">
        <v>174</v>
      </c>
      <c r="I266" s="693">
        <v>0</v>
      </c>
      <c r="J266" s="694">
        <v>174</v>
      </c>
    </row>
    <row r="267" spans="1:10" ht="12.6" customHeight="1" x14ac:dyDescent="0.25">
      <c r="A267" s="691" t="s">
        <v>688</v>
      </c>
      <c r="B267" s="692" t="s">
        <v>1290</v>
      </c>
      <c r="C267" s="692" t="s">
        <v>1291</v>
      </c>
      <c r="D267" s="693">
        <v>6</v>
      </c>
      <c r="E267" s="693">
        <v>59</v>
      </c>
      <c r="F267" s="693">
        <v>3</v>
      </c>
      <c r="G267" s="693">
        <v>0</v>
      </c>
      <c r="H267" s="693">
        <v>65</v>
      </c>
      <c r="I267" s="693">
        <v>0</v>
      </c>
      <c r="J267" s="694">
        <v>65</v>
      </c>
    </row>
    <row r="268" spans="1:10" ht="12.6" customHeight="1" x14ac:dyDescent="0.25">
      <c r="A268" s="691" t="s">
        <v>688</v>
      </c>
      <c r="B268" s="692" t="s">
        <v>1315</v>
      </c>
      <c r="C268" s="692" t="s">
        <v>1316</v>
      </c>
      <c r="D268" s="693">
        <v>5</v>
      </c>
      <c r="E268" s="693">
        <v>69</v>
      </c>
      <c r="F268" s="693">
        <v>22</v>
      </c>
      <c r="G268" s="693">
        <v>0</v>
      </c>
      <c r="H268" s="693">
        <v>74</v>
      </c>
      <c r="I268" s="693">
        <v>0</v>
      </c>
      <c r="J268" s="694">
        <v>74</v>
      </c>
    </row>
    <row r="269" spans="1:10" ht="12.6" customHeight="1" x14ac:dyDescent="0.25">
      <c r="A269" s="691" t="s">
        <v>688</v>
      </c>
      <c r="B269" s="692" t="s">
        <v>1309</v>
      </c>
      <c r="C269" s="692" t="s">
        <v>313</v>
      </c>
      <c r="D269" s="693">
        <v>9</v>
      </c>
      <c r="E269" s="693">
        <v>118</v>
      </c>
      <c r="F269" s="693">
        <v>1</v>
      </c>
      <c r="G269" s="693">
        <v>0</v>
      </c>
      <c r="H269" s="693">
        <v>96</v>
      </c>
      <c r="I269" s="693">
        <v>31</v>
      </c>
      <c r="J269" s="694">
        <v>127</v>
      </c>
    </row>
    <row r="270" spans="1:10" ht="12.6" customHeight="1" x14ac:dyDescent="0.25">
      <c r="A270" s="691" t="s">
        <v>688</v>
      </c>
      <c r="B270" s="692" t="s">
        <v>1318</v>
      </c>
      <c r="C270" s="692" t="s">
        <v>1207</v>
      </c>
      <c r="D270" s="693">
        <v>16</v>
      </c>
      <c r="E270" s="693">
        <v>185</v>
      </c>
      <c r="F270" s="693">
        <v>10</v>
      </c>
      <c r="G270" s="693">
        <v>0</v>
      </c>
      <c r="H270" s="693">
        <v>201</v>
      </c>
      <c r="I270" s="693">
        <v>0</v>
      </c>
      <c r="J270" s="694">
        <v>201</v>
      </c>
    </row>
    <row r="271" spans="1:10" ht="12.6" customHeight="1" x14ac:dyDescent="0.25">
      <c r="A271" s="691" t="s">
        <v>688</v>
      </c>
      <c r="B271" s="692" t="s">
        <v>1150</v>
      </c>
      <c r="C271" s="692" t="s">
        <v>315</v>
      </c>
      <c r="D271" s="693">
        <v>31</v>
      </c>
      <c r="E271" s="693">
        <v>227</v>
      </c>
      <c r="F271" s="693">
        <v>31</v>
      </c>
      <c r="G271" s="693">
        <v>0</v>
      </c>
      <c r="H271" s="693">
        <v>258</v>
      </c>
      <c r="I271" s="693">
        <v>0</v>
      </c>
      <c r="J271" s="694">
        <v>258</v>
      </c>
    </row>
    <row r="272" spans="1:10" ht="12.6" customHeight="1" x14ac:dyDescent="0.25">
      <c r="A272" s="691" t="s">
        <v>688</v>
      </c>
      <c r="B272" s="692" t="s">
        <v>1772</v>
      </c>
      <c r="C272" s="692" t="s">
        <v>1721</v>
      </c>
      <c r="D272" s="693">
        <v>0</v>
      </c>
      <c r="E272" s="693">
        <v>23</v>
      </c>
      <c r="F272" s="693">
        <v>3</v>
      </c>
      <c r="G272" s="693">
        <v>0</v>
      </c>
      <c r="H272" s="693">
        <v>23</v>
      </c>
      <c r="I272" s="693">
        <v>0</v>
      </c>
      <c r="J272" s="694">
        <v>23</v>
      </c>
    </row>
    <row r="273" spans="1:10" ht="12.6" customHeight="1" x14ac:dyDescent="0.25">
      <c r="A273" s="691" t="s">
        <v>688</v>
      </c>
      <c r="B273" s="692" t="s">
        <v>1773</v>
      </c>
      <c r="C273" s="692" t="s">
        <v>313</v>
      </c>
      <c r="D273" s="693">
        <v>8</v>
      </c>
      <c r="E273" s="693">
        <v>21</v>
      </c>
      <c r="F273" s="693">
        <v>0</v>
      </c>
      <c r="G273" s="693">
        <v>0</v>
      </c>
      <c r="H273" s="693">
        <v>1</v>
      </c>
      <c r="I273" s="693">
        <v>28</v>
      </c>
      <c r="J273" s="694">
        <v>29</v>
      </c>
    </row>
    <row r="274" spans="1:10" ht="12.6" customHeight="1" x14ac:dyDescent="0.25">
      <c r="A274" s="691" t="s">
        <v>688</v>
      </c>
      <c r="B274" s="692" t="s">
        <v>1774</v>
      </c>
      <c r="C274" s="692" t="s">
        <v>1775</v>
      </c>
      <c r="D274" s="693">
        <v>0</v>
      </c>
      <c r="E274" s="693">
        <v>11</v>
      </c>
      <c r="F274" s="693">
        <v>0</v>
      </c>
      <c r="G274" s="693">
        <v>0</v>
      </c>
      <c r="H274" s="693">
        <v>11</v>
      </c>
      <c r="I274" s="693">
        <v>0</v>
      </c>
      <c r="J274" s="694">
        <v>11</v>
      </c>
    </row>
    <row r="275" spans="1:10" ht="12.6" customHeight="1" x14ac:dyDescent="0.25">
      <c r="A275" s="691" t="s">
        <v>688</v>
      </c>
      <c r="B275" s="692" t="s">
        <v>1776</v>
      </c>
      <c r="C275" s="692" t="s">
        <v>1777</v>
      </c>
      <c r="D275" s="693">
        <v>0</v>
      </c>
      <c r="E275" s="693">
        <v>1</v>
      </c>
      <c r="F275" s="693">
        <v>0</v>
      </c>
      <c r="G275" s="693">
        <v>0</v>
      </c>
      <c r="H275" s="693">
        <v>1</v>
      </c>
      <c r="I275" s="693">
        <v>0</v>
      </c>
      <c r="J275" s="694">
        <v>1</v>
      </c>
    </row>
    <row r="276" spans="1:10" ht="12.6" customHeight="1" x14ac:dyDescent="0.25">
      <c r="A276" s="691" t="s">
        <v>688</v>
      </c>
      <c r="B276" s="692" t="s">
        <v>1778</v>
      </c>
      <c r="C276" s="692" t="s">
        <v>1779</v>
      </c>
      <c r="D276" s="693">
        <v>0</v>
      </c>
      <c r="E276" s="693">
        <v>1</v>
      </c>
      <c r="F276" s="693">
        <v>0</v>
      </c>
      <c r="G276" s="693">
        <v>0</v>
      </c>
      <c r="H276" s="693">
        <v>1</v>
      </c>
      <c r="I276" s="693">
        <v>0</v>
      </c>
      <c r="J276" s="694">
        <v>1</v>
      </c>
    </row>
    <row r="277" spans="1:10" ht="12.6" customHeight="1" x14ac:dyDescent="0.25">
      <c r="A277" s="691" t="s">
        <v>688</v>
      </c>
      <c r="B277" s="692" t="s">
        <v>1780</v>
      </c>
      <c r="C277" s="692" t="s">
        <v>1781</v>
      </c>
      <c r="D277" s="693">
        <v>0</v>
      </c>
      <c r="E277" s="693">
        <v>7</v>
      </c>
      <c r="F277" s="693">
        <v>1</v>
      </c>
      <c r="G277" s="693">
        <v>0</v>
      </c>
      <c r="H277" s="693">
        <v>7</v>
      </c>
      <c r="I277" s="693">
        <v>0</v>
      </c>
      <c r="J277" s="694">
        <v>7</v>
      </c>
    </row>
    <row r="278" spans="1:10" ht="12.6" customHeight="1" x14ac:dyDescent="0.25">
      <c r="A278" s="691" t="s">
        <v>688</v>
      </c>
      <c r="B278" s="692" t="s">
        <v>1782</v>
      </c>
      <c r="C278" s="692" t="s">
        <v>1783</v>
      </c>
      <c r="D278" s="693">
        <v>1</v>
      </c>
      <c r="E278" s="693">
        <v>5</v>
      </c>
      <c r="F278" s="693">
        <v>0</v>
      </c>
      <c r="G278" s="693">
        <v>0</v>
      </c>
      <c r="H278" s="693">
        <v>6</v>
      </c>
      <c r="I278" s="693">
        <v>0</v>
      </c>
      <c r="J278" s="694">
        <v>6</v>
      </c>
    </row>
    <row r="279" spans="1:10" ht="12.6" customHeight="1" x14ac:dyDescent="0.25">
      <c r="A279" s="691" t="s">
        <v>688</v>
      </c>
      <c r="B279" s="692" t="s">
        <v>1784</v>
      </c>
      <c r="C279" s="692" t="s">
        <v>1596</v>
      </c>
      <c r="D279" s="693">
        <v>0</v>
      </c>
      <c r="E279" s="693">
        <v>4</v>
      </c>
      <c r="F279" s="693">
        <v>0</v>
      </c>
      <c r="G279" s="693">
        <v>0</v>
      </c>
      <c r="H279" s="693">
        <v>4</v>
      </c>
      <c r="I279" s="693">
        <v>0</v>
      </c>
      <c r="J279" s="694">
        <v>4</v>
      </c>
    </row>
    <row r="280" spans="1:10" ht="12.6" customHeight="1" x14ac:dyDescent="0.25">
      <c r="A280" s="691" t="s">
        <v>688</v>
      </c>
      <c r="B280" s="692" t="s">
        <v>1785</v>
      </c>
      <c r="C280" s="692" t="s">
        <v>1786</v>
      </c>
      <c r="D280" s="693">
        <v>1</v>
      </c>
      <c r="E280" s="693">
        <v>7</v>
      </c>
      <c r="F280" s="693">
        <v>0</v>
      </c>
      <c r="G280" s="693">
        <v>0</v>
      </c>
      <c r="H280" s="693">
        <v>8</v>
      </c>
      <c r="I280" s="693">
        <v>0</v>
      </c>
      <c r="J280" s="694">
        <v>8</v>
      </c>
    </row>
    <row r="281" spans="1:10" ht="12.6" customHeight="1" x14ac:dyDescent="0.25">
      <c r="A281" s="691" t="s">
        <v>688</v>
      </c>
      <c r="B281" s="692" t="s">
        <v>1787</v>
      </c>
      <c r="C281" s="692" t="s">
        <v>1734</v>
      </c>
      <c r="D281" s="693">
        <v>2</v>
      </c>
      <c r="E281" s="693">
        <v>5</v>
      </c>
      <c r="F281" s="693">
        <v>0</v>
      </c>
      <c r="G281" s="693">
        <v>0</v>
      </c>
      <c r="H281" s="693">
        <v>7</v>
      </c>
      <c r="I281" s="693">
        <v>0</v>
      </c>
      <c r="J281" s="694">
        <v>7</v>
      </c>
    </row>
    <row r="282" spans="1:10" ht="12.6" customHeight="1" x14ac:dyDescent="0.25">
      <c r="A282" s="691" t="s">
        <v>688</v>
      </c>
      <c r="B282" s="692" t="s">
        <v>1788</v>
      </c>
      <c r="C282" s="692" t="s">
        <v>1789</v>
      </c>
      <c r="D282" s="693">
        <v>1</v>
      </c>
      <c r="E282" s="693">
        <v>7</v>
      </c>
      <c r="F282" s="693">
        <v>0</v>
      </c>
      <c r="G282" s="693">
        <v>0</v>
      </c>
      <c r="H282" s="693">
        <v>8</v>
      </c>
      <c r="I282" s="693">
        <v>0</v>
      </c>
      <c r="J282" s="694">
        <v>8</v>
      </c>
    </row>
    <row r="283" spans="1:10" ht="12.6" customHeight="1" x14ac:dyDescent="0.25">
      <c r="A283" s="691" t="s">
        <v>688</v>
      </c>
      <c r="B283" s="692" t="s">
        <v>1790</v>
      </c>
      <c r="C283" s="692" t="s">
        <v>1791</v>
      </c>
      <c r="D283" s="693">
        <v>3</v>
      </c>
      <c r="E283" s="693">
        <v>10</v>
      </c>
      <c r="F283" s="693">
        <v>13</v>
      </c>
      <c r="G283" s="693">
        <v>13</v>
      </c>
      <c r="H283" s="693">
        <v>13</v>
      </c>
      <c r="I283" s="693">
        <v>0</v>
      </c>
      <c r="J283" s="694">
        <v>13</v>
      </c>
    </row>
    <row r="284" spans="1:10" ht="12.6" customHeight="1" x14ac:dyDescent="0.25">
      <c r="A284" s="691" t="s">
        <v>688</v>
      </c>
      <c r="B284" s="692" t="s">
        <v>1792</v>
      </c>
      <c r="C284" s="692" t="s">
        <v>1793</v>
      </c>
      <c r="D284" s="693">
        <v>0</v>
      </c>
      <c r="E284" s="693">
        <v>3</v>
      </c>
      <c r="F284" s="693">
        <v>1</v>
      </c>
      <c r="G284" s="693">
        <v>0</v>
      </c>
      <c r="H284" s="693">
        <v>3</v>
      </c>
      <c r="I284" s="693">
        <v>0</v>
      </c>
      <c r="J284" s="694">
        <v>3</v>
      </c>
    </row>
    <row r="285" spans="1:10" ht="12.6" customHeight="1" x14ac:dyDescent="0.25">
      <c r="A285" s="691" t="s">
        <v>688</v>
      </c>
      <c r="B285" s="692" t="s">
        <v>1794</v>
      </c>
      <c r="C285" s="692" t="s">
        <v>1795</v>
      </c>
      <c r="D285" s="693">
        <v>2</v>
      </c>
      <c r="E285" s="693">
        <v>13</v>
      </c>
      <c r="F285" s="693">
        <v>3</v>
      </c>
      <c r="G285" s="693">
        <v>0</v>
      </c>
      <c r="H285" s="693">
        <v>15</v>
      </c>
      <c r="I285" s="693">
        <v>0</v>
      </c>
      <c r="J285" s="694">
        <v>15</v>
      </c>
    </row>
    <row r="286" spans="1:10" ht="12.6" customHeight="1" x14ac:dyDescent="0.25">
      <c r="A286" s="691" t="s">
        <v>688</v>
      </c>
      <c r="B286" s="692" t="s">
        <v>1796</v>
      </c>
      <c r="C286" s="692" t="s">
        <v>1306</v>
      </c>
      <c r="D286" s="693">
        <v>0</v>
      </c>
      <c r="E286" s="693">
        <v>3</v>
      </c>
      <c r="F286" s="693">
        <v>0</v>
      </c>
      <c r="G286" s="693">
        <v>0</v>
      </c>
      <c r="H286" s="693">
        <v>3</v>
      </c>
      <c r="I286" s="693">
        <v>0</v>
      </c>
      <c r="J286" s="694">
        <v>3</v>
      </c>
    </row>
    <row r="287" spans="1:10" ht="12.6" customHeight="1" x14ac:dyDescent="0.25">
      <c r="A287" s="691" t="s">
        <v>688</v>
      </c>
      <c r="B287" s="692" t="s">
        <v>1797</v>
      </c>
      <c r="C287" s="692" t="s">
        <v>1743</v>
      </c>
      <c r="D287" s="693">
        <v>1</v>
      </c>
      <c r="E287" s="693">
        <v>5</v>
      </c>
      <c r="F287" s="693">
        <v>5</v>
      </c>
      <c r="G287" s="693">
        <v>0</v>
      </c>
      <c r="H287" s="693">
        <v>6</v>
      </c>
      <c r="I287" s="693">
        <v>0</v>
      </c>
      <c r="J287" s="694">
        <v>6</v>
      </c>
    </row>
    <row r="288" spans="1:10" ht="12.6" customHeight="1" x14ac:dyDescent="0.25">
      <c r="A288" s="691" t="s">
        <v>688</v>
      </c>
      <c r="B288" s="692" t="s">
        <v>1798</v>
      </c>
      <c r="C288" s="692" t="s">
        <v>1747</v>
      </c>
      <c r="D288" s="693">
        <v>0</v>
      </c>
      <c r="E288" s="693">
        <v>6</v>
      </c>
      <c r="F288" s="693">
        <v>0</v>
      </c>
      <c r="G288" s="693">
        <v>0</v>
      </c>
      <c r="H288" s="693">
        <v>6</v>
      </c>
      <c r="I288" s="693">
        <v>0</v>
      </c>
      <c r="J288" s="694">
        <v>6</v>
      </c>
    </row>
    <row r="289" spans="1:10" ht="12.6" customHeight="1" x14ac:dyDescent="0.25">
      <c r="A289" s="691" t="s">
        <v>688</v>
      </c>
      <c r="B289" s="692" t="s">
        <v>1799</v>
      </c>
      <c r="C289" s="692" t="s">
        <v>1800</v>
      </c>
      <c r="D289" s="693">
        <v>0</v>
      </c>
      <c r="E289" s="693">
        <v>4</v>
      </c>
      <c r="F289" s="693">
        <v>0</v>
      </c>
      <c r="G289" s="693">
        <v>0</v>
      </c>
      <c r="H289" s="693">
        <v>4</v>
      </c>
      <c r="I289" s="693">
        <v>0</v>
      </c>
      <c r="J289" s="694">
        <v>4</v>
      </c>
    </row>
    <row r="290" spans="1:10" ht="12.6" customHeight="1" x14ac:dyDescent="0.25">
      <c r="A290" s="691" t="s">
        <v>688</v>
      </c>
      <c r="B290" s="692" t="s">
        <v>1801</v>
      </c>
      <c r="C290" s="692" t="s">
        <v>1755</v>
      </c>
      <c r="D290" s="693">
        <v>0</v>
      </c>
      <c r="E290" s="693">
        <v>5</v>
      </c>
      <c r="F290" s="693">
        <v>1</v>
      </c>
      <c r="G290" s="693">
        <v>0</v>
      </c>
      <c r="H290" s="693">
        <v>5</v>
      </c>
      <c r="I290" s="693">
        <v>0</v>
      </c>
      <c r="J290" s="694">
        <v>5</v>
      </c>
    </row>
    <row r="291" spans="1:10" ht="12.6" customHeight="1" x14ac:dyDescent="0.25">
      <c r="A291" s="691" t="s">
        <v>688</v>
      </c>
      <c r="B291" s="692" t="s">
        <v>1802</v>
      </c>
      <c r="C291" s="692" t="s">
        <v>1757</v>
      </c>
      <c r="D291" s="693">
        <v>0</v>
      </c>
      <c r="E291" s="693">
        <v>1</v>
      </c>
      <c r="F291" s="693">
        <v>0</v>
      </c>
      <c r="G291" s="693">
        <v>0</v>
      </c>
      <c r="H291" s="693">
        <v>1</v>
      </c>
      <c r="I291" s="693">
        <v>0</v>
      </c>
      <c r="J291" s="694">
        <v>1</v>
      </c>
    </row>
    <row r="292" spans="1:10" ht="12.6" customHeight="1" x14ac:dyDescent="0.25">
      <c r="A292" s="691" t="s">
        <v>688</v>
      </c>
      <c r="B292" s="692" t="s">
        <v>1803</v>
      </c>
      <c r="C292" s="692" t="s">
        <v>1745</v>
      </c>
      <c r="D292" s="693">
        <v>1</v>
      </c>
      <c r="E292" s="693">
        <v>7</v>
      </c>
      <c r="F292" s="693">
        <v>1</v>
      </c>
      <c r="G292" s="693">
        <v>0</v>
      </c>
      <c r="H292" s="693">
        <v>8</v>
      </c>
      <c r="I292" s="693">
        <v>0</v>
      </c>
      <c r="J292" s="694">
        <v>8</v>
      </c>
    </row>
    <row r="293" spans="1:10" ht="12.6" customHeight="1" x14ac:dyDescent="0.25">
      <c r="A293" s="691" t="s">
        <v>688</v>
      </c>
      <c r="B293" s="692" t="s">
        <v>1804</v>
      </c>
      <c r="C293" s="692" t="s">
        <v>1207</v>
      </c>
      <c r="D293" s="693">
        <v>2</v>
      </c>
      <c r="E293" s="693">
        <v>54</v>
      </c>
      <c r="F293" s="693">
        <v>1</v>
      </c>
      <c r="G293" s="693">
        <v>0</v>
      </c>
      <c r="H293" s="693">
        <v>56</v>
      </c>
      <c r="I293" s="693">
        <v>0</v>
      </c>
      <c r="J293" s="694">
        <v>56</v>
      </c>
    </row>
    <row r="294" spans="1:10" ht="12.6" customHeight="1" x14ac:dyDescent="0.25">
      <c r="A294" s="691" t="s">
        <v>688</v>
      </c>
      <c r="B294" s="692" t="s">
        <v>1805</v>
      </c>
      <c r="C294" s="692" t="s">
        <v>1325</v>
      </c>
      <c r="D294" s="693">
        <v>0</v>
      </c>
      <c r="E294" s="693">
        <v>16</v>
      </c>
      <c r="F294" s="693">
        <v>1</v>
      </c>
      <c r="G294" s="693">
        <v>0</v>
      </c>
      <c r="H294" s="693">
        <v>16</v>
      </c>
      <c r="I294" s="693">
        <v>0</v>
      </c>
      <c r="J294" s="694">
        <v>16</v>
      </c>
    </row>
    <row r="295" spans="1:10" ht="12.6" customHeight="1" x14ac:dyDescent="0.25">
      <c r="A295" s="691" t="s">
        <v>688</v>
      </c>
      <c r="B295" s="692" t="s">
        <v>1806</v>
      </c>
      <c r="C295" s="692" t="s">
        <v>1766</v>
      </c>
      <c r="D295" s="693">
        <v>0</v>
      </c>
      <c r="E295" s="693">
        <v>9</v>
      </c>
      <c r="F295" s="693">
        <v>3</v>
      </c>
      <c r="G295" s="693">
        <v>0</v>
      </c>
      <c r="H295" s="693">
        <v>9</v>
      </c>
      <c r="I295" s="693">
        <v>0</v>
      </c>
      <c r="J295" s="694">
        <v>9</v>
      </c>
    </row>
    <row r="296" spans="1:10" ht="12.6" customHeight="1" x14ac:dyDescent="0.25">
      <c r="A296" s="691" t="s">
        <v>688</v>
      </c>
      <c r="B296" s="692" t="s">
        <v>1807</v>
      </c>
      <c r="C296" s="692" t="s">
        <v>1808</v>
      </c>
      <c r="D296" s="693">
        <v>0</v>
      </c>
      <c r="E296" s="693">
        <v>15</v>
      </c>
      <c r="F296" s="693">
        <v>1</v>
      </c>
      <c r="G296" s="693">
        <v>0</v>
      </c>
      <c r="H296" s="693">
        <v>15</v>
      </c>
      <c r="I296" s="693">
        <v>0</v>
      </c>
      <c r="J296" s="694">
        <v>15</v>
      </c>
    </row>
    <row r="297" spans="1:10" ht="12.6" customHeight="1" x14ac:dyDescent="0.25">
      <c r="A297" s="691" t="s">
        <v>688</v>
      </c>
      <c r="B297" s="692" t="s">
        <v>1809</v>
      </c>
      <c r="C297" s="692" t="s">
        <v>1768</v>
      </c>
      <c r="D297" s="693">
        <v>1</v>
      </c>
      <c r="E297" s="693">
        <v>4</v>
      </c>
      <c r="F297" s="693">
        <v>0</v>
      </c>
      <c r="G297" s="693">
        <v>0</v>
      </c>
      <c r="H297" s="693">
        <v>3</v>
      </c>
      <c r="I297" s="693">
        <v>2</v>
      </c>
      <c r="J297" s="694">
        <v>5</v>
      </c>
    </row>
    <row r="298" spans="1:10" ht="12.6" customHeight="1" x14ac:dyDescent="0.25">
      <c r="A298" s="691" t="s">
        <v>688</v>
      </c>
      <c r="B298" s="692" t="s">
        <v>1810</v>
      </c>
      <c r="C298" s="692" t="s">
        <v>1811</v>
      </c>
      <c r="D298" s="693">
        <v>0</v>
      </c>
      <c r="E298" s="693">
        <v>18</v>
      </c>
      <c r="F298" s="693">
        <v>2</v>
      </c>
      <c r="G298" s="693">
        <v>0</v>
      </c>
      <c r="H298" s="693">
        <v>7</v>
      </c>
      <c r="I298" s="693">
        <v>11</v>
      </c>
      <c r="J298" s="694">
        <v>18</v>
      </c>
    </row>
    <row r="299" spans="1:10" ht="12.6" customHeight="1" x14ac:dyDescent="0.25">
      <c r="A299" s="691" t="s">
        <v>688</v>
      </c>
      <c r="B299" s="692" t="s">
        <v>1812</v>
      </c>
      <c r="C299" s="692" t="s">
        <v>1770</v>
      </c>
      <c r="D299" s="693">
        <v>1</v>
      </c>
      <c r="E299" s="693">
        <v>7</v>
      </c>
      <c r="F299" s="693">
        <v>0</v>
      </c>
      <c r="G299" s="693">
        <v>0</v>
      </c>
      <c r="H299" s="693">
        <v>8</v>
      </c>
      <c r="I299" s="693">
        <v>0</v>
      </c>
      <c r="J299" s="694">
        <v>8</v>
      </c>
    </row>
    <row r="300" spans="1:10" ht="12.6" customHeight="1" x14ac:dyDescent="0.25">
      <c r="A300" s="691" t="s">
        <v>688</v>
      </c>
      <c r="B300" s="692" t="s">
        <v>1813</v>
      </c>
      <c r="C300" s="692" t="s">
        <v>1161</v>
      </c>
      <c r="D300" s="693">
        <v>1</v>
      </c>
      <c r="E300" s="693">
        <v>25</v>
      </c>
      <c r="F300" s="693">
        <v>1</v>
      </c>
      <c r="G300" s="693">
        <v>0</v>
      </c>
      <c r="H300" s="693">
        <v>26</v>
      </c>
      <c r="I300" s="693">
        <v>0</v>
      </c>
      <c r="J300" s="694">
        <v>26</v>
      </c>
    </row>
    <row r="301" spans="1:10" ht="12.6" customHeight="1" x14ac:dyDescent="0.25">
      <c r="A301" s="691" t="s">
        <v>688</v>
      </c>
      <c r="B301" s="692" t="s">
        <v>1297</v>
      </c>
      <c r="C301" s="692" t="s">
        <v>285</v>
      </c>
      <c r="D301" s="693">
        <v>5</v>
      </c>
      <c r="E301" s="693">
        <v>25</v>
      </c>
      <c r="F301" s="693">
        <v>3</v>
      </c>
      <c r="G301" s="693">
        <v>0</v>
      </c>
      <c r="H301" s="693">
        <v>30</v>
      </c>
      <c r="I301" s="693">
        <v>0</v>
      </c>
      <c r="J301" s="694">
        <v>30</v>
      </c>
    </row>
    <row r="302" spans="1:10" ht="12.6" customHeight="1" x14ac:dyDescent="0.25">
      <c r="A302" s="691" t="s">
        <v>688</v>
      </c>
      <c r="B302" s="692" t="s">
        <v>1307</v>
      </c>
      <c r="C302" s="692" t="s">
        <v>1306</v>
      </c>
      <c r="D302" s="693">
        <v>1</v>
      </c>
      <c r="E302" s="693">
        <v>0</v>
      </c>
      <c r="F302" s="693">
        <v>0</v>
      </c>
      <c r="G302" s="693">
        <v>0</v>
      </c>
      <c r="H302" s="693">
        <v>1</v>
      </c>
      <c r="I302" s="693">
        <v>0</v>
      </c>
      <c r="J302" s="694">
        <v>1</v>
      </c>
    </row>
    <row r="303" spans="1:10" ht="12.6" customHeight="1" x14ac:dyDescent="0.25">
      <c r="A303" s="691" t="s">
        <v>688</v>
      </c>
      <c r="B303" s="692" t="s">
        <v>1300</v>
      </c>
      <c r="C303" s="692" t="s">
        <v>1299</v>
      </c>
      <c r="D303" s="693">
        <v>4</v>
      </c>
      <c r="E303" s="693">
        <v>55</v>
      </c>
      <c r="F303" s="693">
        <v>6</v>
      </c>
      <c r="G303" s="693">
        <v>0</v>
      </c>
      <c r="H303" s="693">
        <v>59</v>
      </c>
      <c r="I303" s="693">
        <v>0</v>
      </c>
      <c r="J303" s="694">
        <v>59</v>
      </c>
    </row>
    <row r="304" spans="1:10" ht="12.6" customHeight="1" x14ac:dyDescent="0.25">
      <c r="A304" s="691" t="s">
        <v>688</v>
      </c>
      <c r="B304" s="692" t="s">
        <v>1313</v>
      </c>
      <c r="C304" s="692" t="s">
        <v>292</v>
      </c>
      <c r="D304" s="693">
        <v>3</v>
      </c>
      <c r="E304" s="693">
        <v>31</v>
      </c>
      <c r="F304" s="693">
        <v>6</v>
      </c>
      <c r="G304" s="693">
        <v>0</v>
      </c>
      <c r="H304" s="693">
        <v>34</v>
      </c>
      <c r="I304" s="693">
        <v>0</v>
      </c>
      <c r="J304" s="694">
        <v>34</v>
      </c>
    </row>
    <row r="305" spans="1:10" ht="12.6" customHeight="1" x14ac:dyDescent="0.25">
      <c r="A305" s="691" t="s">
        <v>688</v>
      </c>
      <c r="B305" s="692" t="s">
        <v>1326</v>
      </c>
      <c r="C305" s="692" t="s">
        <v>1325</v>
      </c>
      <c r="D305" s="693">
        <v>0</v>
      </c>
      <c r="E305" s="693">
        <v>16</v>
      </c>
      <c r="F305" s="693">
        <v>4</v>
      </c>
      <c r="G305" s="693">
        <v>0</v>
      </c>
      <c r="H305" s="693">
        <v>16</v>
      </c>
      <c r="I305" s="693">
        <v>0</v>
      </c>
      <c r="J305" s="694">
        <v>16</v>
      </c>
    </row>
    <row r="306" spans="1:10" ht="12.6" customHeight="1" x14ac:dyDescent="0.25">
      <c r="A306" s="691" t="s">
        <v>688</v>
      </c>
      <c r="B306" s="692" t="s">
        <v>1322</v>
      </c>
      <c r="C306" s="692" t="s">
        <v>1321</v>
      </c>
      <c r="D306" s="693">
        <v>1</v>
      </c>
      <c r="E306" s="693">
        <v>51</v>
      </c>
      <c r="F306" s="693">
        <v>0</v>
      </c>
      <c r="G306" s="693">
        <v>0</v>
      </c>
      <c r="H306" s="693">
        <v>52</v>
      </c>
      <c r="I306" s="693">
        <v>0</v>
      </c>
      <c r="J306" s="694">
        <v>52</v>
      </c>
    </row>
    <row r="307" spans="1:10" ht="12.6" customHeight="1" x14ac:dyDescent="0.25">
      <c r="A307" s="691" t="s">
        <v>688</v>
      </c>
      <c r="B307" s="692" t="s">
        <v>1146</v>
      </c>
      <c r="C307" s="692" t="s">
        <v>299</v>
      </c>
      <c r="D307" s="693">
        <v>15</v>
      </c>
      <c r="E307" s="693">
        <v>174</v>
      </c>
      <c r="F307" s="693">
        <v>19</v>
      </c>
      <c r="G307" s="693">
        <v>0</v>
      </c>
      <c r="H307" s="693">
        <v>175</v>
      </c>
      <c r="I307" s="693">
        <v>14</v>
      </c>
      <c r="J307" s="694">
        <v>189</v>
      </c>
    </row>
    <row r="308" spans="1:10" ht="12.6" customHeight="1" x14ac:dyDescent="0.25">
      <c r="A308" s="691" t="s">
        <v>688</v>
      </c>
      <c r="B308" s="692" t="s">
        <v>1303</v>
      </c>
      <c r="C308" s="692" t="s">
        <v>1302</v>
      </c>
      <c r="D308" s="693">
        <v>14</v>
      </c>
      <c r="E308" s="693">
        <v>77</v>
      </c>
      <c r="F308" s="693">
        <v>8</v>
      </c>
      <c r="G308" s="693">
        <v>0</v>
      </c>
      <c r="H308" s="693">
        <v>73</v>
      </c>
      <c r="I308" s="693">
        <v>18</v>
      </c>
      <c r="J308" s="694">
        <v>91</v>
      </c>
    </row>
    <row r="309" spans="1:10" ht="12.6" customHeight="1" x14ac:dyDescent="0.25">
      <c r="A309" s="691" t="s">
        <v>688</v>
      </c>
      <c r="B309" s="692" t="s">
        <v>1294</v>
      </c>
      <c r="C309" s="692" t="s">
        <v>308</v>
      </c>
      <c r="D309" s="693">
        <v>40</v>
      </c>
      <c r="E309" s="693">
        <v>368</v>
      </c>
      <c r="F309" s="693">
        <v>115</v>
      </c>
      <c r="G309" s="693">
        <v>3</v>
      </c>
      <c r="H309" s="693">
        <v>408</v>
      </c>
      <c r="I309" s="693">
        <v>0</v>
      </c>
      <c r="J309" s="694">
        <v>408</v>
      </c>
    </row>
    <row r="310" spans="1:10" ht="12.6" customHeight="1" x14ac:dyDescent="0.25">
      <c r="A310" s="691" t="s">
        <v>688</v>
      </c>
      <c r="B310" s="692" t="s">
        <v>1292</v>
      </c>
      <c r="C310" s="692" t="s">
        <v>1291</v>
      </c>
      <c r="D310" s="693">
        <v>0</v>
      </c>
      <c r="E310" s="693">
        <v>4</v>
      </c>
      <c r="F310" s="693">
        <v>0</v>
      </c>
      <c r="G310" s="693">
        <v>0</v>
      </c>
      <c r="H310" s="693">
        <v>4</v>
      </c>
      <c r="I310" s="693">
        <v>0</v>
      </c>
      <c r="J310" s="694">
        <v>4</v>
      </c>
    </row>
    <row r="311" spans="1:10" ht="12.6" customHeight="1" x14ac:dyDescent="0.25">
      <c r="A311" s="695" t="s">
        <v>688</v>
      </c>
      <c r="B311" s="561" t="s">
        <v>1317</v>
      </c>
      <c r="C311" s="561" t="s">
        <v>1316</v>
      </c>
      <c r="D311" s="562">
        <v>1</v>
      </c>
      <c r="E311" s="562">
        <v>55</v>
      </c>
      <c r="F311" s="562">
        <v>4</v>
      </c>
      <c r="G311" s="562">
        <v>0</v>
      </c>
      <c r="H311" s="562">
        <v>56</v>
      </c>
      <c r="I311" s="562">
        <v>0</v>
      </c>
      <c r="J311" s="563">
        <v>56</v>
      </c>
    </row>
    <row r="312" spans="1:10" ht="12.6" customHeight="1" x14ac:dyDescent="0.25">
      <c r="A312" s="695" t="s">
        <v>688</v>
      </c>
      <c r="B312" s="561" t="s">
        <v>1310</v>
      </c>
      <c r="C312" s="561" t="s">
        <v>313</v>
      </c>
      <c r="D312" s="562">
        <v>11</v>
      </c>
      <c r="E312" s="562">
        <v>134</v>
      </c>
      <c r="F312" s="562">
        <v>5</v>
      </c>
      <c r="G312" s="562">
        <v>0</v>
      </c>
      <c r="H312" s="562">
        <v>85</v>
      </c>
      <c r="I312" s="562">
        <v>60</v>
      </c>
      <c r="J312" s="563">
        <v>145</v>
      </c>
    </row>
    <row r="313" spans="1:10" ht="12.6" customHeight="1" x14ac:dyDescent="0.25">
      <c r="A313" s="695" t="s">
        <v>688</v>
      </c>
      <c r="B313" s="561" t="s">
        <v>1166</v>
      </c>
      <c r="C313" s="561" t="s">
        <v>1167</v>
      </c>
      <c r="D313" s="562">
        <v>4</v>
      </c>
      <c r="E313" s="562">
        <v>55</v>
      </c>
      <c r="F313" s="562">
        <v>6</v>
      </c>
      <c r="G313" s="562">
        <v>0</v>
      </c>
      <c r="H313" s="562">
        <v>59</v>
      </c>
      <c r="I313" s="562">
        <v>0</v>
      </c>
      <c r="J313" s="563">
        <v>59</v>
      </c>
    </row>
    <row r="314" spans="1:10" ht="12.6" customHeight="1" x14ac:dyDescent="0.25">
      <c r="A314" s="695" t="s">
        <v>688</v>
      </c>
      <c r="B314" s="561" t="s">
        <v>1319</v>
      </c>
      <c r="C314" s="561" t="s">
        <v>1207</v>
      </c>
      <c r="D314" s="562">
        <v>10</v>
      </c>
      <c r="E314" s="562">
        <v>96</v>
      </c>
      <c r="F314" s="562">
        <v>7</v>
      </c>
      <c r="G314" s="562">
        <v>0</v>
      </c>
      <c r="H314" s="562">
        <v>106</v>
      </c>
      <c r="I314" s="562">
        <v>0</v>
      </c>
      <c r="J314" s="563">
        <v>106</v>
      </c>
    </row>
    <row r="315" spans="1:10" ht="12.6" customHeight="1" x14ac:dyDescent="0.25">
      <c r="A315" s="695" t="s">
        <v>688</v>
      </c>
      <c r="B315" s="561" t="s">
        <v>1151</v>
      </c>
      <c r="C315" s="561" t="s">
        <v>315</v>
      </c>
      <c r="D315" s="562">
        <v>12</v>
      </c>
      <c r="E315" s="562">
        <v>53</v>
      </c>
      <c r="F315" s="562">
        <v>8</v>
      </c>
      <c r="G315" s="562">
        <v>0</v>
      </c>
      <c r="H315" s="562">
        <v>65</v>
      </c>
      <c r="I315" s="562">
        <v>0</v>
      </c>
      <c r="J315" s="563">
        <v>65</v>
      </c>
    </row>
    <row r="316" spans="1:10" ht="12.6" customHeight="1" x14ac:dyDescent="0.25">
      <c r="A316" s="695" t="s">
        <v>688</v>
      </c>
      <c r="B316" s="561" t="s">
        <v>1814</v>
      </c>
      <c r="C316" s="561" t="s">
        <v>313</v>
      </c>
      <c r="D316" s="562">
        <v>1</v>
      </c>
      <c r="E316" s="562">
        <v>4</v>
      </c>
      <c r="F316" s="562">
        <v>1</v>
      </c>
      <c r="G316" s="562">
        <v>0</v>
      </c>
      <c r="H316" s="562">
        <v>1</v>
      </c>
      <c r="I316" s="562">
        <v>4</v>
      </c>
      <c r="J316" s="563">
        <v>5</v>
      </c>
    </row>
    <row r="317" spans="1:10" ht="12.6" customHeight="1" x14ac:dyDescent="0.25">
      <c r="A317" s="695" t="s">
        <v>688</v>
      </c>
      <c r="B317" s="561" t="s">
        <v>1815</v>
      </c>
      <c r="C317" s="561" t="s">
        <v>1816</v>
      </c>
      <c r="D317" s="562">
        <v>0</v>
      </c>
      <c r="E317" s="562">
        <v>1</v>
      </c>
      <c r="F317" s="562">
        <v>0</v>
      </c>
      <c r="G317" s="562">
        <v>0</v>
      </c>
      <c r="H317" s="562">
        <v>1</v>
      </c>
      <c r="I317" s="562">
        <v>0</v>
      </c>
      <c r="J317" s="563">
        <v>1</v>
      </c>
    </row>
    <row r="318" spans="1:10" ht="12.6" customHeight="1" x14ac:dyDescent="0.25">
      <c r="A318" s="695" t="s">
        <v>688</v>
      </c>
      <c r="B318" s="561" t="s">
        <v>1817</v>
      </c>
      <c r="C318" s="561" t="s">
        <v>1818</v>
      </c>
      <c r="D318" s="562">
        <v>1</v>
      </c>
      <c r="E318" s="562">
        <v>4</v>
      </c>
      <c r="F318" s="562">
        <v>0</v>
      </c>
      <c r="G318" s="562">
        <v>0</v>
      </c>
      <c r="H318" s="562">
        <v>3</v>
      </c>
      <c r="I318" s="562">
        <v>2</v>
      </c>
      <c r="J318" s="563">
        <v>5</v>
      </c>
    </row>
    <row r="319" spans="1:10" ht="12.6" customHeight="1" x14ac:dyDescent="0.25">
      <c r="A319" s="695" t="s">
        <v>688</v>
      </c>
      <c r="B319" s="561" t="s">
        <v>1819</v>
      </c>
      <c r="C319" s="561" t="s">
        <v>1783</v>
      </c>
      <c r="D319" s="562">
        <v>0</v>
      </c>
      <c r="E319" s="562">
        <v>2</v>
      </c>
      <c r="F319" s="562">
        <v>0</v>
      </c>
      <c r="G319" s="562">
        <v>0</v>
      </c>
      <c r="H319" s="562">
        <v>2</v>
      </c>
      <c r="I319" s="562">
        <v>0</v>
      </c>
      <c r="J319" s="563">
        <v>2</v>
      </c>
    </row>
    <row r="320" spans="1:10" ht="12.6" customHeight="1" x14ac:dyDescent="0.25">
      <c r="A320" s="691" t="s">
        <v>688</v>
      </c>
      <c r="B320" s="692" t="s">
        <v>1820</v>
      </c>
      <c r="C320" s="692" t="s">
        <v>1821</v>
      </c>
      <c r="D320" s="693">
        <v>0</v>
      </c>
      <c r="E320" s="693">
        <v>2</v>
      </c>
      <c r="F320" s="693">
        <v>2</v>
      </c>
      <c r="G320" s="693">
        <v>0</v>
      </c>
      <c r="H320" s="693">
        <v>2</v>
      </c>
      <c r="I320" s="693">
        <v>0</v>
      </c>
      <c r="J320" s="694">
        <v>2</v>
      </c>
    </row>
    <row r="321" spans="1:10" ht="12.6" customHeight="1" x14ac:dyDescent="0.25">
      <c r="A321" s="695" t="s">
        <v>688</v>
      </c>
      <c r="B321" s="561" t="s">
        <v>1822</v>
      </c>
      <c r="C321" s="561" t="s">
        <v>1745</v>
      </c>
      <c r="D321" s="562">
        <v>0</v>
      </c>
      <c r="E321" s="562">
        <v>3</v>
      </c>
      <c r="F321" s="562">
        <v>2</v>
      </c>
      <c r="G321" s="562">
        <v>0</v>
      </c>
      <c r="H321" s="562">
        <v>3</v>
      </c>
      <c r="I321" s="562">
        <v>0</v>
      </c>
      <c r="J321" s="563">
        <v>3</v>
      </c>
    </row>
    <row r="322" spans="1:10" ht="12.6" customHeight="1" x14ac:dyDescent="0.25">
      <c r="A322" s="695" t="s">
        <v>688</v>
      </c>
      <c r="B322" s="561" t="s">
        <v>1823</v>
      </c>
      <c r="C322" s="561" t="s">
        <v>1734</v>
      </c>
      <c r="D322" s="562">
        <v>3</v>
      </c>
      <c r="E322" s="562">
        <v>8</v>
      </c>
      <c r="F322" s="562">
        <v>4</v>
      </c>
      <c r="G322" s="562">
        <v>0</v>
      </c>
      <c r="H322" s="562">
        <v>6</v>
      </c>
      <c r="I322" s="562">
        <v>5</v>
      </c>
      <c r="J322" s="563">
        <v>11</v>
      </c>
    </row>
    <row r="323" spans="1:10" ht="12.6" customHeight="1" x14ac:dyDescent="0.25">
      <c r="A323" s="695" t="s">
        <v>688</v>
      </c>
      <c r="B323" s="561" t="s">
        <v>1824</v>
      </c>
      <c r="C323" s="561" t="s">
        <v>1825</v>
      </c>
      <c r="D323" s="562">
        <v>0</v>
      </c>
      <c r="E323" s="562">
        <v>4</v>
      </c>
      <c r="F323" s="562">
        <v>1</v>
      </c>
      <c r="G323" s="562">
        <v>0</v>
      </c>
      <c r="H323" s="562">
        <v>4</v>
      </c>
      <c r="I323" s="562">
        <v>0</v>
      </c>
      <c r="J323" s="563">
        <v>4</v>
      </c>
    </row>
    <row r="324" spans="1:10" ht="12.6" customHeight="1" x14ac:dyDescent="0.25">
      <c r="A324" s="695" t="s">
        <v>688</v>
      </c>
      <c r="B324" s="561" t="s">
        <v>1826</v>
      </c>
      <c r="C324" s="561" t="s">
        <v>1306</v>
      </c>
      <c r="D324" s="562">
        <v>1</v>
      </c>
      <c r="E324" s="562">
        <v>0</v>
      </c>
      <c r="F324" s="562">
        <v>0</v>
      </c>
      <c r="G324" s="562">
        <v>0</v>
      </c>
      <c r="H324" s="562">
        <v>1</v>
      </c>
      <c r="I324" s="562">
        <v>0</v>
      </c>
      <c r="J324" s="563">
        <v>1</v>
      </c>
    </row>
    <row r="325" spans="1:10" ht="12.6" customHeight="1" x14ac:dyDescent="0.25">
      <c r="A325" s="695" t="s">
        <v>688</v>
      </c>
      <c r="B325" s="561" t="s">
        <v>1827</v>
      </c>
      <c r="C325" s="561" t="s">
        <v>1828</v>
      </c>
      <c r="D325" s="562">
        <v>0</v>
      </c>
      <c r="E325" s="562">
        <v>5</v>
      </c>
      <c r="F325" s="562">
        <v>0</v>
      </c>
      <c r="G325" s="562">
        <v>0</v>
      </c>
      <c r="H325" s="562">
        <v>5</v>
      </c>
      <c r="I325" s="562">
        <v>0</v>
      </c>
      <c r="J325" s="563">
        <v>5</v>
      </c>
    </row>
    <row r="326" spans="1:10" ht="12.6" customHeight="1" x14ac:dyDescent="0.25">
      <c r="A326" s="695" t="s">
        <v>688</v>
      </c>
      <c r="B326" s="561" t="s">
        <v>1829</v>
      </c>
      <c r="C326" s="561" t="s">
        <v>1763</v>
      </c>
      <c r="D326" s="562">
        <v>0</v>
      </c>
      <c r="E326" s="562">
        <v>4</v>
      </c>
      <c r="F326" s="562">
        <v>2</v>
      </c>
      <c r="G326" s="562">
        <v>0</v>
      </c>
      <c r="H326" s="562">
        <v>4</v>
      </c>
      <c r="I326" s="562">
        <v>0</v>
      </c>
      <c r="J326" s="563">
        <v>4</v>
      </c>
    </row>
    <row r="327" spans="1:10" ht="12.6" customHeight="1" x14ac:dyDescent="0.25">
      <c r="A327" s="695" t="s">
        <v>688</v>
      </c>
      <c r="B327" s="561" t="s">
        <v>1830</v>
      </c>
      <c r="C327" s="561" t="s">
        <v>1831</v>
      </c>
      <c r="D327" s="562">
        <v>0</v>
      </c>
      <c r="E327" s="562">
        <v>1</v>
      </c>
      <c r="F327" s="562">
        <v>0</v>
      </c>
      <c r="G327" s="562">
        <v>0</v>
      </c>
      <c r="H327" s="562">
        <v>1</v>
      </c>
      <c r="I327" s="562">
        <v>0</v>
      </c>
      <c r="J327" s="563">
        <v>1</v>
      </c>
    </row>
    <row r="328" spans="1:10" ht="12.6" customHeight="1" x14ac:dyDescent="0.25">
      <c r="A328" s="695" t="s">
        <v>688</v>
      </c>
      <c r="B328" s="561" t="s">
        <v>1832</v>
      </c>
      <c r="C328" s="561" t="s">
        <v>1833</v>
      </c>
      <c r="D328" s="562">
        <v>2</v>
      </c>
      <c r="E328" s="562">
        <v>4</v>
      </c>
      <c r="F328" s="562">
        <v>1</v>
      </c>
      <c r="G328" s="562">
        <v>0</v>
      </c>
      <c r="H328" s="562">
        <v>6</v>
      </c>
      <c r="I328" s="562">
        <v>0</v>
      </c>
      <c r="J328" s="563">
        <v>6</v>
      </c>
    </row>
    <row r="329" spans="1:10" ht="12.6" customHeight="1" x14ac:dyDescent="0.25">
      <c r="A329" s="695" t="s">
        <v>688</v>
      </c>
      <c r="B329" s="561" t="s">
        <v>1834</v>
      </c>
      <c r="C329" s="561" t="s">
        <v>292</v>
      </c>
      <c r="D329" s="562">
        <v>0</v>
      </c>
      <c r="E329" s="562">
        <v>2</v>
      </c>
      <c r="F329" s="562">
        <v>0</v>
      </c>
      <c r="G329" s="562">
        <v>0</v>
      </c>
      <c r="H329" s="562">
        <v>2</v>
      </c>
      <c r="I329" s="562">
        <v>0</v>
      </c>
      <c r="J329" s="563">
        <v>2</v>
      </c>
    </row>
    <row r="330" spans="1:10" ht="12.6" customHeight="1" x14ac:dyDescent="0.25">
      <c r="A330" s="695" t="s">
        <v>688</v>
      </c>
      <c r="B330" s="561" t="s">
        <v>1835</v>
      </c>
      <c r="C330" s="561" t="s">
        <v>1836</v>
      </c>
      <c r="D330" s="562">
        <v>4</v>
      </c>
      <c r="E330" s="562">
        <v>5</v>
      </c>
      <c r="F330" s="562">
        <v>1</v>
      </c>
      <c r="G330" s="562">
        <v>0</v>
      </c>
      <c r="H330" s="562">
        <v>6</v>
      </c>
      <c r="I330" s="562">
        <v>3</v>
      </c>
      <c r="J330" s="563">
        <v>9</v>
      </c>
    </row>
    <row r="331" spans="1:10" ht="12.6" customHeight="1" x14ac:dyDescent="0.25">
      <c r="A331" s="695" t="s">
        <v>688</v>
      </c>
      <c r="B331" s="561" t="s">
        <v>1837</v>
      </c>
      <c r="C331" s="561" t="s">
        <v>1838</v>
      </c>
      <c r="D331" s="562">
        <v>0</v>
      </c>
      <c r="E331" s="562">
        <v>5</v>
      </c>
      <c r="F331" s="562">
        <v>0</v>
      </c>
      <c r="G331" s="562">
        <v>0</v>
      </c>
      <c r="H331" s="562">
        <v>4</v>
      </c>
      <c r="I331" s="562">
        <v>1</v>
      </c>
      <c r="J331" s="563">
        <v>5</v>
      </c>
    </row>
    <row r="332" spans="1:10" ht="12.6" customHeight="1" x14ac:dyDescent="0.25">
      <c r="A332" s="695" t="s">
        <v>688</v>
      </c>
      <c r="B332" s="561" t="s">
        <v>1839</v>
      </c>
      <c r="C332" s="561" t="s">
        <v>1766</v>
      </c>
      <c r="D332" s="562">
        <v>0</v>
      </c>
      <c r="E332" s="562">
        <v>5</v>
      </c>
      <c r="F332" s="562">
        <v>1</v>
      </c>
      <c r="G332" s="562">
        <v>0</v>
      </c>
      <c r="H332" s="562">
        <v>5</v>
      </c>
      <c r="I332" s="562">
        <v>0</v>
      </c>
      <c r="J332" s="563">
        <v>5</v>
      </c>
    </row>
    <row r="333" spans="1:10" ht="12.6" customHeight="1" x14ac:dyDescent="0.25">
      <c r="A333" s="695" t="s">
        <v>688</v>
      </c>
      <c r="B333" s="561" t="s">
        <v>1840</v>
      </c>
      <c r="C333" s="561" t="s">
        <v>1841</v>
      </c>
      <c r="D333" s="562">
        <v>0</v>
      </c>
      <c r="E333" s="562">
        <v>3</v>
      </c>
      <c r="F333" s="562">
        <v>1</v>
      </c>
      <c r="G333" s="562">
        <v>0</v>
      </c>
      <c r="H333" s="562">
        <v>3</v>
      </c>
      <c r="I333" s="562">
        <v>0</v>
      </c>
      <c r="J333" s="563">
        <v>3</v>
      </c>
    </row>
    <row r="334" spans="1:10" ht="12.6" customHeight="1" x14ac:dyDescent="0.25">
      <c r="A334" s="695" t="s">
        <v>688</v>
      </c>
      <c r="B334" s="561" t="s">
        <v>1159</v>
      </c>
      <c r="C334" s="561" t="s">
        <v>285</v>
      </c>
      <c r="D334" s="562">
        <v>8</v>
      </c>
      <c r="E334" s="562">
        <v>27</v>
      </c>
      <c r="F334" s="562">
        <v>5</v>
      </c>
      <c r="G334" s="562">
        <v>0</v>
      </c>
      <c r="H334" s="562">
        <v>31</v>
      </c>
      <c r="I334" s="562">
        <v>4</v>
      </c>
      <c r="J334" s="563">
        <v>35</v>
      </c>
    </row>
    <row r="335" spans="1:10" ht="12.6" customHeight="1" x14ac:dyDescent="0.25">
      <c r="A335" s="695" t="s">
        <v>688</v>
      </c>
      <c r="B335" s="561" t="s">
        <v>1308</v>
      </c>
      <c r="C335" s="561" t="s">
        <v>1306</v>
      </c>
      <c r="D335" s="562">
        <v>1</v>
      </c>
      <c r="E335" s="562">
        <v>2</v>
      </c>
      <c r="F335" s="562">
        <v>2</v>
      </c>
      <c r="G335" s="562">
        <v>0</v>
      </c>
      <c r="H335" s="562">
        <v>2</v>
      </c>
      <c r="I335" s="562">
        <v>1</v>
      </c>
      <c r="J335" s="563">
        <v>3</v>
      </c>
    </row>
    <row r="336" spans="1:10" ht="12.6" customHeight="1" x14ac:dyDescent="0.25">
      <c r="A336" s="691" t="s">
        <v>688</v>
      </c>
      <c r="B336" s="692" t="s">
        <v>1314</v>
      </c>
      <c r="C336" s="692" t="s">
        <v>292</v>
      </c>
      <c r="D336" s="693">
        <v>5</v>
      </c>
      <c r="E336" s="693">
        <v>11</v>
      </c>
      <c r="F336" s="693">
        <v>3</v>
      </c>
      <c r="G336" s="693">
        <v>0</v>
      </c>
      <c r="H336" s="693">
        <v>13</v>
      </c>
      <c r="I336" s="693">
        <v>3</v>
      </c>
      <c r="J336" s="694">
        <v>16</v>
      </c>
    </row>
    <row r="337" spans="1:10" ht="12.6" customHeight="1" x14ac:dyDescent="0.25">
      <c r="A337" s="695" t="s">
        <v>688</v>
      </c>
      <c r="B337" s="561" t="s">
        <v>1327</v>
      </c>
      <c r="C337" s="561" t="s">
        <v>1325</v>
      </c>
      <c r="D337" s="562">
        <v>13</v>
      </c>
      <c r="E337" s="562">
        <v>20</v>
      </c>
      <c r="F337" s="562">
        <v>3</v>
      </c>
      <c r="G337" s="562">
        <v>0</v>
      </c>
      <c r="H337" s="562">
        <v>26</v>
      </c>
      <c r="I337" s="562">
        <v>7</v>
      </c>
      <c r="J337" s="563">
        <v>33</v>
      </c>
    </row>
    <row r="338" spans="1:10" ht="12.6" customHeight="1" x14ac:dyDescent="0.25">
      <c r="A338" s="695" t="s">
        <v>688</v>
      </c>
      <c r="B338" s="561" t="s">
        <v>1323</v>
      </c>
      <c r="C338" s="561" t="s">
        <v>1321</v>
      </c>
      <c r="D338" s="562">
        <v>0</v>
      </c>
      <c r="E338" s="562">
        <v>9</v>
      </c>
      <c r="F338" s="562">
        <v>0</v>
      </c>
      <c r="G338" s="562">
        <v>0</v>
      </c>
      <c r="H338" s="562">
        <v>7</v>
      </c>
      <c r="I338" s="562">
        <v>2</v>
      </c>
      <c r="J338" s="563">
        <v>9</v>
      </c>
    </row>
    <row r="339" spans="1:10" ht="12.6" customHeight="1" x14ac:dyDescent="0.25">
      <c r="A339" s="695" t="s">
        <v>688</v>
      </c>
      <c r="B339" s="561" t="s">
        <v>1147</v>
      </c>
      <c r="C339" s="561" t="s">
        <v>299</v>
      </c>
      <c r="D339" s="562">
        <v>61</v>
      </c>
      <c r="E339" s="562">
        <v>241</v>
      </c>
      <c r="F339" s="562">
        <v>44</v>
      </c>
      <c r="G339" s="562">
        <v>2</v>
      </c>
      <c r="H339" s="562">
        <v>204</v>
      </c>
      <c r="I339" s="562">
        <v>98</v>
      </c>
      <c r="J339" s="563">
        <v>302</v>
      </c>
    </row>
    <row r="340" spans="1:10" ht="12.6" customHeight="1" x14ac:dyDescent="0.25">
      <c r="A340" s="695" t="s">
        <v>688</v>
      </c>
      <c r="B340" s="561" t="s">
        <v>1304</v>
      </c>
      <c r="C340" s="561" t="s">
        <v>1302</v>
      </c>
      <c r="D340" s="562">
        <v>5</v>
      </c>
      <c r="E340" s="562">
        <v>18</v>
      </c>
      <c r="F340" s="562">
        <v>0</v>
      </c>
      <c r="G340" s="562">
        <v>0</v>
      </c>
      <c r="H340" s="562">
        <v>14</v>
      </c>
      <c r="I340" s="562">
        <v>9</v>
      </c>
      <c r="J340" s="563">
        <v>23</v>
      </c>
    </row>
    <row r="341" spans="1:10" ht="12.6" customHeight="1" x14ac:dyDescent="0.25">
      <c r="A341" s="695" t="s">
        <v>688</v>
      </c>
      <c r="B341" s="561" t="s">
        <v>1295</v>
      </c>
      <c r="C341" s="561" t="s">
        <v>308</v>
      </c>
      <c r="D341" s="562">
        <v>72</v>
      </c>
      <c r="E341" s="562">
        <v>250</v>
      </c>
      <c r="F341" s="562">
        <v>87</v>
      </c>
      <c r="G341" s="562">
        <v>5</v>
      </c>
      <c r="H341" s="562">
        <v>228</v>
      </c>
      <c r="I341" s="562">
        <v>94</v>
      </c>
      <c r="J341" s="563">
        <v>322</v>
      </c>
    </row>
    <row r="342" spans="1:10" ht="12.6" customHeight="1" x14ac:dyDescent="0.25">
      <c r="A342" s="695" t="s">
        <v>688</v>
      </c>
      <c r="B342" s="561" t="s">
        <v>1328</v>
      </c>
      <c r="C342" s="561" t="s">
        <v>1842</v>
      </c>
      <c r="D342" s="562">
        <v>0</v>
      </c>
      <c r="E342" s="562">
        <v>2</v>
      </c>
      <c r="F342" s="562">
        <v>2</v>
      </c>
      <c r="G342" s="562">
        <v>2</v>
      </c>
      <c r="H342" s="562">
        <v>0</v>
      </c>
      <c r="I342" s="562">
        <v>2</v>
      </c>
      <c r="J342" s="563">
        <v>2</v>
      </c>
    </row>
    <row r="343" spans="1:10" ht="12.6" customHeight="1" x14ac:dyDescent="0.25">
      <c r="A343" s="695" t="s">
        <v>688</v>
      </c>
      <c r="B343" s="561" t="s">
        <v>1311</v>
      </c>
      <c r="C343" s="561" t="s">
        <v>313</v>
      </c>
      <c r="D343" s="562">
        <v>7</v>
      </c>
      <c r="E343" s="562">
        <v>9</v>
      </c>
      <c r="F343" s="562">
        <v>0</v>
      </c>
      <c r="G343" s="562">
        <v>0</v>
      </c>
      <c r="H343" s="562">
        <v>10</v>
      </c>
      <c r="I343" s="562">
        <v>6</v>
      </c>
      <c r="J343" s="563">
        <v>16</v>
      </c>
    </row>
    <row r="344" spans="1:10" ht="12.6" customHeight="1" x14ac:dyDescent="0.25">
      <c r="A344" s="695" t="s">
        <v>688</v>
      </c>
      <c r="B344" s="561" t="s">
        <v>1206</v>
      </c>
      <c r="C344" s="561" t="s">
        <v>1207</v>
      </c>
      <c r="D344" s="562">
        <v>9</v>
      </c>
      <c r="E344" s="562">
        <v>38</v>
      </c>
      <c r="F344" s="562">
        <v>6</v>
      </c>
      <c r="G344" s="562">
        <v>0</v>
      </c>
      <c r="H344" s="562">
        <v>28</v>
      </c>
      <c r="I344" s="562">
        <v>19</v>
      </c>
      <c r="J344" s="563">
        <v>47</v>
      </c>
    </row>
    <row r="345" spans="1:10" ht="12.6" customHeight="1" x14ac:dyDescent="0.25">
      <c r="A345" s="695" t="s">
        <v>688</v>
      </c>
      <c r="B345" s="561" t="s">
        <v>1152</v>
      </c>
      <c r="C345" s="561" t="s">
        <v>315</v>
      </c>
      <c r="D345" s="562">
        <v>16</v>
      </c>
      <c r="E345" s="562">
        <v>70</v>
      </c>
      <c r="F345" s="562">
        <v>10</v>
      </c>
      <c r="G345" s="562">
        <v>1</v>
      </c>
      <c r="H345" s="562">
        <v>54</v>
      </c>
      <c r="I345" s="562">
        <v>32</v>
      </c>
      <c r="J345" s="563">
        <v>86</v>
      </c>
    </row>
    <row r="346" spans="1:10" ht="12.6" customHeight="1" x14ac:dyDescent="0.25">
      <c r="A346" s="560" t="s">
        <v>1329</v>
      </c>
      <c r="B346" s="558"/>
      <c r="C346" s="558"/>
      <c r="D346" s="559">
        <f>SUM(D229:D345)</f>
        <v>826</v>
      </c>
      <c r="E346" s="559">
        <f t="shared" ref="E346:J346" si="10">SUM(E229:E345)</f>
        <v>5208</v>
      </c>
      <c r="F346" s="559">
        <f t="shared" si="10"/>
        <v>767</v>
      </c>
      <c r="G346" s="559">
        <f t="shared" si="10"/>
        <v>26</v>
      </c>
      <c r="H346" s="559">
        <f t="shared" si="10"/>
        <v>5426</v>
      </c>
      <c r="I346" s="559">
        <f t="shared" si="10"/>
        <v>608</v>
      </c>
      <c r="J346" s="559">
        <f t="shared" si="10"/>
        <v>6034</v>
      </c>
    </row>
    <row r="347" spans="1:10" ht="12.6" customHeight="1" x14ac:dyDescent="0.25">
      <c r="A347" s="695" t="s">
        <v>641</v>
      </c>
      <c r="B347" s="561" t="s">
        <v>1843</v>
      </c>
      <c r="C347" s="561" t="s">
        <v>1844</v>
      </c>
      <c r="D347" s="562">
        <v>2</v>
      </c>
      <c r="E347" s="562">
        <v>2</v>
      </c>
      <c r="F347" s="562">
        <v>0</v>
      </c>
      <c r="G347" s="562">
        <v>0</v>
      </c>
      <c r="H347" s="562">
        <v>4</v>
      </c>
      <c r="I347" s="562">
        <v>0</v>
      </c>
      <c r="J347" s="563">
        <v>4</v>
      </c>
    </row>
    <row r="348" spans="1:10" ht="12.6" customHeight="1" x14ac:dyDescent="0.25">
      <c r="A348" s="695" t="s">
        <v>641</v>
      </c>
      <c r="B348" s="561" t="s">
        <v>1845</v>
      </c>
      <c r="C348" s="561" t="s">
        <v>1846</v>
      </c>
      <c r="D348" s="562">
        <v>18</v>
      </c>
      <c r="E348" s="562">
        <v>35</v>
      </c>
      <c r="F348" s="562">
        <v>4</v>
      </c>
      <c r="G348" s="562">
        <v>0</v>
      </c>
      <c r="H348" s="562">
        <v>53</v>
      </c>
      <c r="I348" s="562">
        <v>0</v>
      </c>
      <c r="J348" s="563">
        <v>53</v>
      </c>
    </row>
    <row r="349" spans="1:10" ht="12.6" customHeight="1" x14ac:dyDescent="0.25">
      <c r="A349" s="695" t="s">
        <v>641</v>
      </c>
      <c r="B349" s="561" t="s">
        <v>1847</v>
      </c>
      <c r="C349" s="561" t="s">
        <v>1381</v>
      </c>
      <c r="D349" s="562">
        <v>13</v>
      </c>
      <c r="E349" s="562">
        <v>14</v>
      </c>
      <c r="F349" s="562">
        <v>9</v>
      </c>
      <c r="G349" s="562">
        <v>0</v>
      </c>
      <c r="H349" s="562">
        <v>27</v>
      </c>
      <c r="I349" s="562">
        <v>0</v>
      </c>
      <c r="J349" s="563">
        <v>27</v>
      </c>
    </row>
    <row r="350" spans="1:10" ht="12.6" customHeight="1" x14ac:dyDescent="0.25">
      <c r="A350" s="695" t="s">
        <v>641</v>
      </c>
      <c r="B350" s="561" t="s">
        <v>1848</v>
      </c>
      <c r="C350" s="561" t="s">
        <v>1849</v>
      </c>
      <c r="D350" s="562">
        <v>26</v>
      </c>
      <c r="E350" s="562">
        <v>18</v>
      </c>
      <c r="F350" s="562">
        <v>12</v>
      </c>
      <c r="G350" s="562">
        <v>0</v>
      </c>
      <c r="H350" s="562">
        <v>44</v>
      </c>
      <c r="I350" s="562">
        <v>0</v>
      </c>
      <c r="J350" s="563">
        <v>44</v>
      </c>
    </row>
    <row r="351" spans="1:10" ht="12.6" customHeight="1" x14ac:dyDescent="0.25">
      <c r="A351" s="695" t="s">
        <v>641</v>
      </c>
      <c r="B351" s="561" t="s">
        <v>1850</v>
      </c>
      <c r="C351" s="561" t="s">
        <v>1851</v>
      </c>
      <c r="D351" s="562">
        <v>3</v>
      </c>
      <c r="E351" s="562">
        <v>0</v>
      </c>
      <c r="F351" s="562">
        <v>1</v>
      </c>
      <c r="G351" s="562">
        <v>0</v>
      </c>
      <c r="H351" s="562">
        <v>3</v>
      </c>
      <c r="I351" s="562">
        <v>0</v>
      </c>
      <c r="J351" s="563">
        <v>3</v>
      </c>
    </row>
    <row r="352" spans="1:10" ht="12.6" customHeight="1" x14ac:dyDescent="0.25">
      <c r="A352" s="695" t="s">
        <v>641</v>
      </c>
      <c r="B352" s="561" t="s">
        <v>1852</v>
      </c>
      <c r="C352" s="561" t="s">
        <v>1853</v>
      </c>
      <c r="D352" s="562">
        <v>8</v>
      </c>
      <c r="E352" s="562">
        <v>7</v>
      </c>
      <c r="F352" s="562">
        <v>9</v>
      </c>
      <c r="G352" s="562">
        <v>0</v>
      </c>
      <c r="H352" s="562">
        <v>15</v>
      </c>
      <c r="I352" s="562">
        <v>0</v>
      </c>
      <c r="J352" s="563">
        <v>15</v>
      </c>
    </row>
    <row r="353" spans="1:10" ht="12.6" customHeight="1" x14ac:dyDescent="0.25">
      <c r="A353" s="695" t="s">
        <v>641</v>
      </c>
      <c r="B353" s="561" t="s">
        <v>1854</v>
      </c>
      <c r="C353" s="561" t="s">
        <v>1855</v>
      </c>
      <c r="D353" s="562">
        <v>6</v>
      </c>
      <c r="E353" s="562">
        <v>13</v>
      </c>
      <c r="F353" s="562">
        <v>2</v>
      </c>
      <c r="G353" s="562">
        <v>0</v>
      </c>
      <c r="H353" s="562">
        <v>19</v>
      </c>
      <c r="I353" s="562">
        <v>0</v>
      </c>
      <c r="J353" s="563">
        <v>19</v>
      </c>
    </row>
    <row r="354" spans="1:10" ht="12.6" customHeight="1" x14ac:dyDescent="0.25">
      <c r="A354" s="695" t="s">
        <v>641</v>
      </c>
      <c r="B354" s="561" t="s">
        <v>1856</v>
      </c>
      <c r="C354" s="561" t="s">
        <v>1344</v>
      </c>
      <c r="D354" s="562">
        <v>7</v>
      </c>
      <c r="E354" s="562">
        <v>7</v>
      </c>
      <c r="F354" s="562">
        <v>3</v>
      </c>
      <c r="G354" s="562">
        <v>0</v>
      </c>
      <c r="H354" s="562">
        <v>14</v>
      </c>
      <c r="I354" s="562">
        <v>0</v>
      </c>
      <c r="J354" s="563">
        <v>14</v>
      </c>
    </row>
    <row r="355" spans="1:10" ht="12.6" customHeight="1" x14ac:dyDescent="0.25">
      <c r="A355" s="695" t="s">
        <v>641</v>
      </c>
      <c r="B355" s="561" t="s">
        <v>1373</v>
      </c>
      <c r="C355" s="561" t="s">
        <v>1374</v>
      </c>
      <c r="D355" s="562">
        <v>48</v>
      </c>
      <c r="E355" s="562">
        <v>217</v>
      </c>
      <c r="F355" s="562">
        <v>97</v>
      </c>
      <c r="G355" s="562">
        <v>0</v>
      </c>
      <c r="H355" s="562">
        <v>265</v>
      </c>
      <c r="I355" s="562">
        <v>0</v>
      </c>
      <c r="J355" s="563">
        <v>265</v>
      </c>
    </row>
    <row r="356" spans="1:10" ht="12.6" customHeight="1" x14ac:dyDescent="0.25">
      <c r="A356" s="695" t="s">
        <v>641</v>
      </c>
      <c r="B356" s="561" t="s">
        <v>1370</v>
      </c>
      <c r="C356" s="561" t="s">
        <v>1371</v>
      </c>
      <c r="D356" s="562">
        <v>25</v>
      </c>
      <c r="E356" s="562">
        <v>159</v>
      </c>
      <c r="F356" s="562">
        <v>12</v>
      </c>
      <c r="G356" s="562">
        <v>0</v>
      </c>
      <c r="H356" s="562">
        <v>184</v>
      </c>
      <c r="I356" s="562">
        <v>0</v>
      </c>
      <c r="J356" s="563">
        <v>184</v>
      </c>
    </row>
    <row r="357" spans="1:10" ht="12.6" customHeight="1" x14ac:dyDescent="0.25">
      <c r="A357" s="695" t="s">
        <v>641</v>
      </c>
      <c r="B357" s="561" t="s">
        <v>1350</v>
      </c>
      <c r="C357" s="561" t="s">
        <v>1351</v>
      </c>
      <c r="D357" s="562">
        <v>0</v>
      </c>
      <c r="E357" s="562">
        <v>62</v>
      </c>
      <c r="F357" s="562">
        <v>3</v>
      </c>
      <c r="G357" s="562">
        <v>0</v>
      </c>
      <c r="H357" s="562">
        <v>62</v>
      </c>
      <c r="I357" s="562">
        <v>0</v>
      </c>
      <c r="J357" s="563">
        <v>62</v>
      </c>
    </row>
    <row r="358" spans="1:10" ht="12.6" customHeight="1" x14ac:dyDescent="0.25">
      <c r="A358" s="695" t="s">
        <v>641</v>
      </c>
      <c r="B358" s="561" t="s">
        <v>1341</v>
      </c>
      <c r="C358" s="561" t="s">
        <v>1279</v>
      </c>
      <c r="D358" s="562">
        <v>16</v>
      </c>
      <c r="E358" s="562">
        <v>123</v>
      </c>
      <c r="F358" s="562">
        <v>44</v>
      </c>
      <c r="G358" s="562">
        <v>0</v>
      </c>
      <c r="H358" s="562">
        <v>139</v>
      </c>
      <c r="I358" s="562">
        <v>0</v>
      </c>
      <c r="J358" s="563">
        <v>139</v>
      </c>
    </row>
    <row r="359" spans="1:10" ht="12.6" customHeight="1" x14ac:dyDescent="0.25">
      <c r="A359" s="695" t="s">
        <v>641</v>
      </c>
      <c r="B359" s="561" t="s">
        <v>1380</v>
      </c>
      <c r="C359" s="561" t="s">
        <v>1381</v>
      </c>
      <c r="D359" s="562">
        <v>8</v>
      </c>
      <c r="E359" s="562">
        <v>146</v>
      </c>
      <c r="F359" s="562">
        <v>30</v>
      </c>
      <c r="G359" s="562">
        <v>0</v>
      </c>
      <c r="H359" s="562">
        <v>154</v>
      </c>
      <c r="I359" s="562">
        <v>0</v>
      </c>
      <c r="J359" s="563">
        <v>154</v>
      </c>
    </row>
    <row r="360" spans="1:10" ht="12.6" customHeight="1" x14ac:dyDescent="0.25">
      <c r="A360" s="695" t="s">
        <v>641</v>
      </c>
      <c r="B360" s="561" t="s">
        <v>1385</v>
      </c>
      <c r="C360" s="561" t="s">
        <v>1386</v>
      </c>
      <c r="D360" s="562">
        <v>14</v>
      </c>
      <c r="E360" s="562">
        <v>99</v>
      </c>
      <c r="F360" s="562">
        <v>12</v>
      </c>
      <c r="G360" s="562">
        <v>0</v>
      </c>
      <c r="H360" s="562">
        <v>113</v>
      </c>
      <c r="I360" s="562">
        <v>0</v>
      </c>
      <c r="J360" s="563">
        <v>113</v>
      </c>
    </row>
    <row r="361" spans="1:10" ht="12.6" customHeight="1" x14ac:dyDescent="0.25">
      <c r="A361" s="695" t="s">
        <v>641</v>
      </c>
      <c r="B361" s="561" t="s">
        <v>1346</v>
      </c>
      <c r="C361" s="561" t="s">
        <v>1347</v>
      </c>
      <c r="D361" s="562">
        <v>129</v>
      </c>
      <c r="E361" s="562">
        <v>595</v>
      </c>
      <c r="F361" s="562">
        <v>75</v>
      </c>
      <c r="G361" s="562">
        <v>0</v>
      </c>
      <c r="H361" s="562">
        <v>724</v>
      </c>
      <c r="I361" s="562">
        <v>0</v>
      </c>
      <c r="J361" s="563">
        <v>724</v>
      </c>
    </row>
    <row r="362" spans="1:10" ht="12.6" customHeight="1" x14ac:dyDescent="0.25">
      <c r="A362" s="695" t="s">
        <v>641</v>
      </c>
      <c r="B362" s="561" t="s">
        <v>1358</v>
      </c>
      <c r="C362" s="561" t="s">
        <v>1359</v>
      </c>
      <c r="D362" s="562">
        <v>35</v>
      </c>
      <c r="E362" s="562">
        <v>72</v>
      </c>
      <c r="F362" s="562">
        <v>15</v>
      </c>
      <c r="G362" s="562">
        <v>0</v>
      </c>
      <c r="H362" s="562">
        <v>107</v>
      </c>
      <c r="I362" s="562">
        <v>0</v>
      </c>
      <c r="J362" s="563">
        <v>107</v>
      </c>
    </row>
    <row r="363" spans="1:10" ht="12.6" customHeight="1" x14ac:dyDescent="0.25">
      <c r="A363" s="695" t="s">
        <v>641</v>
      </c>
      <c r="B363" s="561" t="s">
        <v>1397</v>
      </c>
      <c r="C363" s="561" t="s">
        <v>1398</v>
      </c>
      <c r="D363" s="562">
        <v>48</v>
      </c>
      <c r="E363" s="562">
        <v>352</v>
      </c>
      <c r="F363" s="562">
        <v>57</v>
      </c>
      <c r="G363" s="562">
        <v>0</v>
      </c>
      <c r="H363" s="562">
        <v>400</v>
      </c>
      <c r="I363" s="562">
        <v>0</v>
      </c>
      <c r="J363" s="563">
        <v>400</v>
      </c>
    </row>
    <row r="364" spans="1:10" ht="12.6" customHeight="1" x14ac:dyDescent="0.25">
      <c r="A364" s="695" t="s">
        <v>641</v>
      </c>
      <c r="B364" s="561" t="s">
        <v>1343</v>
      </c>
      <c r="C364" s="561" t="s">
        <v>1344</v>
      </c>
      <c r="D364" s="562">
        <v>1</v>
      </c>
      <c r="E364" s="562">
        <v>26</v>
      </c>
      <c r="F364" s="562">
        <v>8</v>
      </c>
      <c r="G364" s="562">
        <v>0</v>
      </c>
      <c r="H364" s="562">
        <v>27</v>
      </c>
      <c r="I364" s="562">
        <v>0</v>
      </c>
      <c r="J364" s="563">
        <v>27</v>
      </c>
    </row>
    <row r="365" spans="1:10" ht="12.6" customHeight="1" x14ac:dyDescent="0.25">
      <c r="A365" s="695" t="s">
        <v>641</v>
      </c>
      <c r="B365" s="561" t="s">
        <v>1377</v>
      </c>
      <c r="C365" s="561" t="s">
        <v>1378</v>
      </c>
      <c r="D365" s="562">
        <v>5</v>
      </c>
      <c r="E365" s="562">
        <v>26</v>
      </c>
      <c r="F365" s="562">
        <v>0</v>
      </c>
      <c r="G365" s="562">
        <v>0</v>
      </c>
      <c r="H365" s="562">
        <v>31</v>
      </c>
      <c r="I365" s="562">
        <v>0</v>
      </c>
      <c r="J365" s="563">
        <v>31</v>
      </c>
    </row>
    <row r="366" spans="1:10" ht="12.6" customHeight="1" x14ac:dyDescent="0.25">
      <c r="A366" s="695" t="s">
        <v>641</v>
      </c>
      <c r="B366" s="561" t="s">
        <v>1401</v>
      </c>
      <c r="C366" s="561" t="s">
        <v>1402</v>
      </c>
      <c r="D366" s="562">
        <v>1</v>
      </c>
      <c r="E366" s="562">
        <v>8</v>
      </c>
      <c r="F366" s="562">
        <v>1</v>
      </c>
      <c r="G366" s="562">
        <v>0</v>
      </c>
      <c r="H366" s="562">
        <v>9</v>
      </c>
      <c r="I366" s="562">
        <v>0</v>
      </c>
      <c r="J366" s="563">
        <v>9</v>
      </c>
    </row>
    <row r="367" spans="1:10" ht="12.6" customHeight="1" x14ac:dyDescent="0.25">
      <c r="A367" s="695" t="s">
        <v>641</v>
      </c>
      <c r="B367" s="561" t="s">
        <v>1857</v>
      </c>
      <c r="C367" s="561" t="s">
        <v>1858</v>
      </c>
      <c r="D367" s="562">
        <v>0</v>
      </c>
      <c r="E367" s="562">
        <v>12</v>
      </c>
      <c r="F367" s="562">
        <v>0</v>
      </c>
      <c r="G367" s="562">
        <v>0</v>
      </c>
      <c r="H367" s="562">
        <v>12</v>
      </c>
      <c r="I367" s="562">
        <v>0</v>
      </c>
      <c r="J367" s="563">
        <v>12</v>
      </c>
    </row>
    <row r="368" spans="1:10" ht="12.6" customHeight="1" x14ac:dyDescent="0.25">
      <c r="A368" s="695" t="s">
        <v>641</v>
      </c>
      <c r="B368" s="561" t="s">
        <v>1859</v>
      </c>
      <c r="C368" s="561" t="s">
        <v>1860</v>
      </c>
      <c r="D368" s="562">
        <v>0</v>
      </c>
      <c r="E368" s="562">
        <v>3</v>
      </c>
      <c r="F368" s="562">
        <v>2</v>
      </c>
      <c r="G368" s="562">
        <v>0</v>
      </c>
      <c r="H368" s="562">
        <v>3</v>
      </c>
      <c r="I368" s="562">
        <v>0</v>
      </c>
      <c r="J368" s="563">
        <v>3</v>
      </c>
    </row>
    <row r="369" spans="1:10" ht="12.6" customHeight="1" x14ac:dyDescent="0.25">
      <c r="A369" s="695" t="s">
        <v>641</v>
      </c>
      <c r="B369" s="561" t="s">
        <v>1861</v>
      </c>
      <c r="C369" s="561" t="s">
        <v>1849</v>
      </c>
      <c r="D369" s="562">
        <v>0</v>
      </c>
      <c r="E369" s="562">
        <v>2</v>
      </c>
      <c r="F369" s="562">
        <v>0</v>
      </c>
      <c r="G369" s="562">
        <v>0</v>
      </c>
      <c r="H369" s="562">
        <v>2</v>
      </c>
      <c r="I369" s="562">
        <v>0</v>
      </c>
      <c r="J369" s="563">
        <v>2</v>
      </c>
    </row>
    <row r="370" spans="1:10" ht="12.6" customHeight="1" x14ac:dyDescent="0.25">
      <c r="A370" s="695" t="s">
        <v>641</v>
      </c>
      <c r="B370" s="561" t="s">
        <v>1862</v>
      </c>
      <c r="C370" s="561" t="s">
        <v>1851</v>
      </c>
      <c r="D370" s="562">
        <v>0</v>
      </c>
      <c r="E370" s="562">
        <v>1</v>
      </c>
      <c r="F370" s="562">
        <v>0</v>
      </c>
      <c r="G370" s="562">
        <v>0</v>
      </c>
      <c r="H370" s="562">
        <v>1</v>
      </c>
      <c r="I370" s="562">
        <v>0</v>
      </c>
      <c r="J370" s="563">
        <v>1</v>
      </c>
    </row>
    <row r="371" spans="1:10" ht="12.6" customHeight="1" x14ac:dyDescent="0.25">
      <c r="A371" s="691" t="s">
        <v>641</v>
      </c>
      <c r="B371" s="692" t="s">
        <v>1863</v>
      </c>
      <c r="C371" s="692" t="s">
        <v>1864</v>
      </c>
      <c r="D371" s="693">
        <v>0</v>
      </c>
      <c r="E371" s="693">
        <v>4</v>
      </c>
      <c r="F371" s="693">
        <v>1</v>
      </c>
      <c r="G371" s="693">
        <v>0</v>
      </c>
      <c r="H371" s="693">
        <v>4</v>
      </c>
      <c r="I371" s="693">
        <v>0</v>
      </c>
      <c r="J371" s="694">
        <v>4</v>
      </c>
    </row>
    <row r="372" spans="1:10" ht="12.6" customHeight="1" x14ac:dyDescent="0.25">
      <c r="A372" s="695" t="s">
        <v>641</v>
      </c>
      <c r="B372" s="561" t="s">
        <v>1865</v>
      </c>
      <c r="C372" s="561" t="s">
        <v>1866</v>
      </c>
      <c r="D372" s="562">
        <v>0</v>
      </c>
      <c r="E372" s="562">
        <v>18</v>
      </c>
      <c r="F372" s="562">
        <v>2</v>
      </c>
      <c r="G372" s="562">
        <v>0</v>
      </c>
      <c r="H372" s="562">
        <v>18</v>
      </c>
      <c r="I372" s="562">
        <v>0</v>
      </c>
      <c r="J372" s="563">
        <v>18</v>
      </c>
    </row>
    <row r="373" spans="1:10" ht="12.6" customHeight="1" x14ac:dyDescent="0.25">
      <c r="A373" s="695" t="s">
        <v>641</v>
      </c>
      <c r="B373" s="561" t="s">
        <v>1867</v>
      </c>
      <c r="C373" s="561" t="s">
        <v>1344</v>
      </c>
      <c r="D373" s="562">
        <v>0</v>
      </c>
      <c r="E373" s="562">
        <v>3</v>
      </c>
      <c r="F373" s="562">
        <v>1</v>
      </c>
      <c r="G373" s="562">
        <v>0</v>
      </c>
      <c r="H373" s="562">
        <v>3</v>
      </c>
      <c r="I373" s="562">
        <v>0</v>
      </c>
      <c r="J373" s="563">
        <v>3</v>
      </c>
    </row>
    <row r="374" spans="1:10" ht="12.6" customHeight="1" x14ac:dyDescent="0.25">
      <c r="A374" s="695" t="s">
        <v>641</v>
      </c>
      <c r="B374" s="561" t="s">
        <v>1375</v>
      </c>
      <c r="C374" s="561" t="s">
        <v>1374</v>
      </c>
      <c r="D374" s="562">
        <v>3</v>
      </c>
      <c r="E374" s="562">
        <v>54</v>
      </c>
      <c r="F374" s="562">
        <v>9</v>
      </c>
      <c r="G374" s="562">
        <v>0</v>
      </c>
      <c r="H374" s="562">
        <v>57</v>
      </c>
      <c r="I374" s="562">
        <v>0</v>
      </c>
      <c r="J374" s="563">
        <v>57</v>
      </c>
    </row>
    <row r="375" spans="1:10" ht="12.6" customHeight="1" x14ac:dyDescent="0.25">
      <c r="A375" s="695" t="s">
        <v>641</v>
      </c>
      <c r="B375" s="561" t="s">
        <v>1372</v>
      </c>
      <c r="C375" s="561" t="s">
        <v>1371</v>
      </c>
      <c r="D375" s="562">
        <v>8</v>
      </c>
      <c r="E375" s="562">
        <v>188</v>
      </c>
      <c r="F375" s="562">
        <v>20</v>
      </c>
      <c r="G375" s="562">
        <v>0</v>
      </c>
      <c r="H375" s="562">
        <v>196</v>
      </c>
      <c r="I375" s="562">
        <v>0</v>
      </c>
      <c r="J375" s="563">
        <v>196</v>
      </c>
    </row>
    <row r="376" spans="1:10" ht="12.6" customHeight="1" x14ac:dyDescent="0.25">
      <c r="A376" s="695" t="s">
        <v>641</v>
      </c>
      <c r="B376" s="561" t="s">
        <v>1352</v>
      </c>
      <c r="C376" s="561" t="s">
        <v>1351</v>
      </c>
      <c r="D376" s="562">
        <v>1</v>
      </c>
      <c r="E376" s="562">
        <v>41</v>
      </c>
      <c r="F376" s="562">
        <v>4</v>
      </c>
      <c r="G376" s="562">
        <v>0</v>
      </c>
      <c r="H376" s="562">
        <v>42</v>
      </c>
      <c r="I376" s="562">
        <v>0</v>
      </c>
      <c r="J376" s="563">
        <v>42</v>
      </c>
    </row>
    <row r="377" spans="1:10" ht="12.6" customHeight="1" x14ac:dyDescent="0.25">
      <c r="A377" s="695" t="s">
        <v>641</v>
      </c>
      <c r="B377" s="561" t="s">
        <v>1342</v>
      </c>
      <c r="C377" s="561" t="s">
        <v>1279</v>
      </c>
      <c r="D377" s="562">
        <v>0</v>
      </c>
      <c r="E377" s="562">
        <v>32</v>
      </c>
      <c r="F377" s="562">
        <v>6</v>
      </c>
      <c r="G377" s="562">
        <v>0</v>
      </c>
      <c r="H377" s="562">
        <v>32</v>
      </c>
      <c r="I377" s="562">
        <v>0</v>
      </c>
      <c r="J377" s="563">
        <v>32</v>
      </c>
    </row>
    <row r="378" spans="1:10" ht="12.6" customHeight="1" x14ac:dyDescent="0.25">
      <c r="A378" s="695" t="s">
        <v>641</v>
      </c>
      <c r="B378" s="561" t="s">
        <v>1382</v>
      </c>
      <c r="C378" s="561" t="s">
        <v>1381</v>
      </c>
      <c r="D378" s="562">
        <v>0</v>
      </c>
      <c r="E378" s="562">
        <v>92</v>
      </c>
      <c r="F378" s="562">
        <v>31</v>
      </c>
      <c r="G378" s="562">
        <v>0</v>
      </c>
      <c r="H378" s="562">
        <v>92</v>
      </c>
      <c r="I378" s="562">
        <v>0</v>
      </c>
      <c r="J378" s="563">
        <v>92</v>
      </c>
    </row>
    <row r="379" spans="1:10" ht="12.6" customHeight="1" x14ac:dyDescent="0.25">
      <c r="A379" s="695" t="s">
        <v>641</v>
      </c>
      <c r="B379" s="561" t="s">
        <v>1387</v>
      </c>
      <c r="C379" s="561" t="s">
        <v>1386</v>
      </c>
      <c r="D379" s="562">
        <v>1</v>
      </c>
      <c r="E379" s="562">
        <v>39</v>
      </c>
      <c r="F379" s="562">
        <v>6</v>
      </c>
      <c r="G379" s="562">
        <v>0</v>
      </c>
      <c r="H379" s="562">
        <v>40</v>
      </c>
      <c r="I379" s="562">
        <v>0</v>
      </c>
      <c r="J379" s="563">
        <v>40</v>
      </c>
    </row>
    <row r="380" spans="1:10" ht="12.6" customHeight="1" x14ac:dyDescent="0.25">
      <c r="A380" s="695" t="s">
        <v>641</v>
      </c>
      <c r="B380" s="561" t="s">
        <v>1348</v>
      </c>
      <c r="C380" s="561" t="s">
        <v>1347</v>
      </c>
      <c r="D380" s="562">
        <v>10</v>
      </c>
      <c r="E380" s="562">
        <v>509</v>
      </c>
      <c r="F380" s="562">
        <v>76</v>
      </c>
      <c r="G380" s="562">
        <v>1</v>
      </c>
      <c r="H380" s="562">
        <v>519</v>
      </c>
      <c r="I380" s="562">
        <v>0</v>
      </c>
      <c r="J380" s="563">
        <v>519</v>
      </c>
    </row>
    <row r="381" spans="1:10" ht="12.6" customHeight="1" x14ac:dyDescent="0.25">
      <c r="A381" s="691" t="s">
        <v>641</v>
      </c>
      <c r="B381" s="692" t="s">
        <v>1360</v>
      </c>
      <c r="C381" s="692" t="s">
        <v>1359</v>
      </c>
      <c r="D381" s="693">
        <v>3</v>
      </c>
      <c r="E381" s="693">
        <v>49</v>
      </c>
      <c r="F381" s="693">
        <v>4</v>
      </c>
      <c r="G381" s="693">
        <v>0</v>
      </c>
      <c r="H381" s="693">
        <v>52</v>
      </c>
      <c r="I381" s="693">
        <v>0</v>
      </c>
      <c r="J381" s="694">
        <v>52</v>
      </c>
    </row>
    <row r="382" spans="1:10" ht="12.6" customHeight="1" x14ac:dyDescent="0.25">
      <c r="A382" s="695" t="s">
        <v>641</v>
      </c>
      <c r="B382" s="561" t="s">
        <v>1345</v>
      </c>
      <c r="C382" s="561" t="s">
        <v>1344</v>
      </c>
      <c r="D382" s="562">
        <v>0</v>
      </c>
      <c r="E382" s="562">
        <v>6</v>
      </c>
      <c r="F382" s="562">
        <v>0</v>
      </c>
      <c r="G382" s="562">
        <v>0</v>
      </c>
      <c r="H382" s="562">
        <v>6</v>
      </c>
      <c r="I382" s="562">
        <v>0</v>
      </c>
      <c r="J382" s="563">
        <v>6</v>
      </c>
    </row>
    <row r="383" spans="1:10" ht="12.6" customHeight="1" x14ac:dyDescent="0.25">
      <c r="A383" s="695" t="s">
        <v>641</v>
      </c>
      <c r="B383" s="561" t="s">
        <v>1379</v>
      </c>
      <c r="C383" s="561" t="s">
        <v>1378</v>
      </c>
      <c r="D383" s="562">
        <v>0</v>
      </c>
      <c r="E383" s="562">
        <v>17</v>
      </c>
      <c r="F383" s="562">
        <v>0</v>
      </c>
      <c r="G383" s="562">
        <v>0</v>
      </c>
      <c r="H383" s="562">
        <v>17</v>
      </c>
      <c r="I383" s="562">
        <v>0</v>
      </c>
      <c r="J383" s="563">
        <v>17</v>
      </c>
    </row>
    <row r="384" spans="1:10" ht="12.6" customHeight="1" x14ac:dyDescent="0.25">
      <c r="A384" s="695" t="s">
        <v>641</v>
      </c>
      <c r="B384" s="561" t="s">
        <v>1362</v>
      </c>
      <c r="C384" s="561" t="s">
        <v>1363</v>
      </c>
      <c r="D384" s="562">
        <v>0</v>
      </c>
      <c r="E384" s="562">
        <v>13</v>
      </c>
      <c r="F384" s="562">
        <v>2</v>
      </c>
      <c r="G384" s="562">
        <v>0</v>
      </c>
      <c r="H384" s="562">
        <v>13</v>
      </c>
      <c r="I384" s="562">
        <v>0</v>
      </c>
      <c r="J384" s="563">
        <v>13</v>
      </c>
    </row>
    <row r="385" spans="1:10" ht="12.6" customHeight="1" x14ac:dyDescent="0.25">
      <c r="A385" s="695" t="s">
        <v>641</v>
      </c>
      <c r="B385" s="561" t="s">
        <v>1868</v>
      </c>
      <c r="C385" s="561" t="s">
        <v>1355</v>
      </c>
      <c r="D385" s="562">
        <v>1</v>
      </c>
      <c r="E385" s="562">
        <v>3</v>
      </c>
      <c r="F385" s="562">
        <v>0</v>
      </c>
      <c r="G385" s="562">
        <v>0</v>
      </c>
      <c r="H385" s="562">
        <v>4</v>
      </c>
      <c r="I385" s="562">
        <v>0</v>
      </c>
      <c r="J385" s="563">
        <v>4</v>
      </c>
    </row>
    <row r="386" spans="1:10" ht="12.6" customHeight="1" x14ac:dyDescent="0.25">
      <c r="A386" s="695" t="s">
        <v>641</v>
      </c>
      <c r="B386" s="561" t="s">
        <v>1376</v>
      </c>
      <c r="C386" s="561" t="s">
        <v>1374</v>
      </c>
      <c r="D386" s="562">
        <v>13</v>
      </c>
      <c r="E386" s="562">
        <v>46</v>
      </c>
      <c r="F386" s="562">
        <v>18</v>
      </c>
      <c r="G386" s="562">
        <v>0</v>
      </c>
      <c r="H386" s="562">
        <v>33</v>
      </c>
      <c r="I386" s="562">
        <v>26</v>
      </c>
      <c r="J386" s="563">
        <v>59</v>
      </c>
    </row>
    <row r="387" spans="1:10" ht="12.6" customHeight="1" x14ac:dyDescent="0.25">
      <c r="A387" s="695" t="s">
        <v>641</v>
      </c>
      <c r="B387" s="561" t="s">
        <v>1339</v>
      </c>
      <c r="C387" s="561" t="s">
        <v>1340</v>
      </c>
      <c r="D387" s="562">
        <v>7</v>
      </c>
      <c r="E387" s="562">
        <v>33</v>
      </c>
      <c r="F387" s="562">
        <v>12</v>
      </c>
      <c r="G387" s="562">
        <v>2</v>
      </c>
      <c r="H387" s="562">
        <v>21</v>
      </c>
      <c r="I387" s="562">
        <v>19</v>
      </c>
      <c r="J387" s="563">
        <v>40</v>
      </c>
    </row>
    <row r="388" spans="1:10" ht="12.6" customHeight="1" x14ac:dyDescent="0.25">
      <c r="A388" s="695" t="s">
        <v>641</v>
      </c>
      <c r="B388" s="561" t="s">
        <v>1353</v>
      </c>
      <c r="C388" s="561" t="s">
        <v>1351</v>
      </c>
      <c r="D388" s="562">
        <v>5</v>
      </c>
      <c r="E388" s="562">
        <v>19</v>
      </c>
      <c r="F388" s="562">
        <v>11</v>
      </c>
      <c r="G388" s="562">
        <v>0</v>
      </c>
      <c r="H388" s="562">
        <v>14</v>
      </c>
      <c r="I388" s="562">
        <v>10</v>
      </c>
      <c r="J388" s="563">
        <v>24</v>
      </c>
    </row>
    <row r="389" spans="1:10" ht="12.6" customHeight="1" x14ac:dyDescent="0.25">
      <c r="A389" s="695" t="s">
        <v>641</v>
      </c>
      <c r="B389" s="561" t="s">
        <v>1366</v>
      </c>
      <c r="C389" s="561" t="s">
        <v>1367</v>
      </c>
      <c r="D389" s="562">
        <v>19</v>
      </c>
      <c r="E389" s="562">
        <v>29</v>
      </c>
      <c r="F389" s="562">
        <v>8</v>
      </c>
      <c r="G389" s="562">
        <v>0</v>
      </c>
      <c r="H389" s="562">
        <v>26</v>
      </c>
      <c r="I389" s="562">
        <v>22</v>
      </c>
      <c r="J389" s="563">
        <v>48</v>
      </c>
    </row>
    <row r="390" spans="1:10" ht="12.6" customHeight="1" x14ac:dyDescent="0.25">
      <c r="A390" s="695" t="s">
        <v>641</v>
      </c>
      <c r="B390" s="561" t="s">
        <v>1393</v>
      </c>
      <c r="C390" s="561" t="s">
        <v>1394</v>
      </c>
      <c r="D390" s="562">
        <v>4</v>
      </c>
      <c r="E390" s="562">
        <v>16</v>
      </c>
      <c r="F390" s="562">
        <v>1</v>
      </c>
      <c r="G390" s="562">
        <v>1</v>
      </c>
      <c r="H390" s="562">
        <v>14</v>
      </c>
      <c r="I390" s="562">
        <v>6</v>
      </c>
      <c r="J390" s="563">
        <v>20</v>
      </c>
    </row>
    <row r="391" spans="1:10" ht="12.6" customHeight="1" x14ac:dyDescent="0.25">
      <c r="A391" s="695" t="s">
        <v>641</v>
      </c>
      <c r="B391" s="561" t="s">
        <v>1395</v>
      </c>
      <c r="C391" s="561" t="s">
        <v>1396</v>
      </c>
      <c r="D391" s="562">
        <v>8</v>
      </c>
      <c r="E391" s="562">
        <v>25</v>
      </c>
      <c r="F391" s="562">
        <v>8</v>
      </c>
      <c r="G391" s="562">
        <v>2</v>
      </c>
      <c r="H391" s="562">
        <v>22</v>
      </c>
      <c r="I391" s="562">
        <v>11</v>
      </c>
      <c r="J391" s="563">
        <v>33</v>
      </c>
    </row>
    <row r="392" spans="1:10" ht="12.6" customHeight="1" x14ac:dyDescent="0.25">
      <c r="A392" s="695" t="s">
        <v>641</v>
      </c>
      <c r="B392" s="561" t="s">
        <v>1383</v>
      </c>
      <c r="C392" s="561" t="s">
        <v>1384</v>
      </c>
      <c r="D392" s="562">
        <v>3</v>
      </c>
      <c r="E392" s="562">
        <v>9</v>
      </c>
      <c r="F392" s="562">
        <v>3</v>
      </c>
      <c r="G392" s="562">
        <v>1</v>
      </c>
      <c r="H392" s="562">
        <v>6</v>
      </c>
      <c r="I392" s="562">
        <v>6</v>
      </c>
      <c r="J392" s="563">
        <v>12</v>
      </c>
    </row>
    <row r="393" spans="1:10" ht="12.6" customHeight="1" x14ac:dyDescent="0.25">
      <c r="A393" s="695" t="s">
        <v>641</v>
      </c>
      <c r="B393" s="561" t="s">
        <v>1391</v>
      </c>
      <c r="C393" s="561" t="s">
        <v>1392</v>
      </c>
      <c r="D393" s="562">
        <v>3</v>
      </c>
      <c r="E393" s="562">
        <v>14</v>
      </c>
      <c r="F393" s="562">
        <v>0</v>
      </c>
      <c r="G393" s="562">
        <v>0</v>
      </c>
      <c r="H393" s="562">
        <v>11</v>
      </c>
      <c r="I393" s="562">
        <v>6</v>
      </c>
      <c r="J393" s="563">
        <v>17</v>
      </c>
    </row>
    <row r="394" spans="1:10" ht="12.6" customHeight="1" x14ac:dyDescent="0.25">
      <c r="A394" s="695" t="s">
        <v>641</v>
      </c>
      <c r="B394" s="561" t="s">
        <v>1333</v>
      </c>
      <c r="C394" s="561" t="s">
        <v>1334</v>
      </c>
      <c r="D394" s="562">
        <v>7</v>
      </c>
      <c r="E394" s="562">
        <v>19</v>
      </c>
      <c r="F394" s="562">
        <v>10</v>
      </c>
      <c r="G394" s="562">
        <v>1</v>
      </c>
      <c r="H394" s="562">
        <v>20</v>
      </c>
      <c r="I394" s="562">
        <v>6</v>
      </c>
      <c r="J394" s="563">
        <v>26</v>
      </c>
    </row>
    <row r="395" spans="1:10" ht="12.6" customHeight="1" x14ac:dyDescent="0.25">
      <c r="A395" s="695" t="s">
        <v>641</v>
      </c>
      <c r="B395" s="561" t="s">
        <v>1283</v>
      </c>
      <c r="C395" s="561" t="s">
        <v>330</v>
      </c>
      <c r="D395" s="562">
        <v>15</v>
      </c>
      <c r="E395" s="562">
        <v>54</v>
      </c>
      <c r="F395" s="562">
        <v>40</v>
      </c>
      <c r="G395" s="562">
        <v>2</v>
      </c>
      <c r="H395" s="562">
        <v>48</v>
      </c>
      <c r="I395" s="562">
        <v>21</v>
      </c>
      <c r="J395" s="563">
        <v>69</v>
      </c>
    </row>
    <row r="396" spans="1:10" ht="12.6" customHeight="1" x14ac:dyDescent="0.25">
      <c r="A396" s="695" t="s">
        <v>641</v>
      </c>
      <c r="B396" s="561" t="s">
        <v>1330</v>
      </c>
      <c r="C396" s="561" t="s">
        <v>318</v>
      </c>
      <c r="D396" s="562">
        <v>13</v>
      </c>
      <c r="E396" s="562">
        <v>39</v>
      </c>
      <c r="F396" s="562">
        <v>16</v>
      </c>
      <c r="G396" s="562">
        <v>1</v>
      </c>
      <c r="H396" s="562">
        <v>35</v>
      </c>
      <c r="I396" s="562">
        <v>17</v>
      </c>
      <c r="J396" s="563">
        <v>52</v>
      </c>
    </row>
    <row r="397" spans="1:10" ht="12.6" customHeight="1" x14ac:dyDescent="0.25">
      <c r="A397" s="691" t="s">
        <v>641</v>
      </c>
      <c r="B397" s="692" t="s">
        <v>1368</v>
      </c>
      <c r="C397" s="692" t="s">
        <v>323</v>
      </c>
      <c r="D397" s="693">
        <v>20</v>
      </c>
      <c r="E397" s="693">
        <v>31</v>
      </c>
      <c r="F397" s="693">
        <v>26</v>
      </c>
      <c r="G397" s="693">
        <v>3</v>
      </c>
      <c r="H397" s="693">
        <v>42</v>
      </c>
      <c r="I397" s="693">
        <v>9</v>
      </c>
      <c r="J397" s="694">
        <v>51</v>
      </c>
    </row>
    <row r="398" spans="1:10" ht="12.6" customHeight="1" x14ac:dyDescent="0.25">
      <c r="A398" s="695" t="s">
        <v>641</v>
      </c>
      <c r="B398" s="561" t="s">
        <v>1388</v>
      </c>
      <c r="C398" s="561" t="s">
        <v>1389</v>
      </c>
      <c r="D398" s="562">
        <v>8</v>
      </c>
      <c r="E398" s="562">
        <v>24</v>
      </c>
      <c r="F398" s="562">
        <v>18</v>
      </c>
      <c r="G398" s="562">
        <v>0</v>
      </c>
      <c r="H398" s="562">
        <v>23</v>
      </c>
      <c r="I398" s="562">
        <v>9</v>
      </c>
      <c r="J398" s="563">
        <v>32</v>
      </c>
    </row>
    <row r="399" spans="1:10" ht="12.6" customHeight="1" x14ac:dyDescent="0.25">
      <c r="A399" s="695" t="s">
        <v>641</v>
      </c>
      <c r="B399" s="561" t="s">
        <v>1278</v>
      </c>
      <c r="C399" s="561" t="s">
        <v>1279</v>
      </c>
      <c r="D399" s="562">
        <v>15</v>
      </c>
      <c r="E399" s="562">
        <v>27</v>
      </c>
      <c r="F399" s="562">
        <v>13</v>
      </c>
      <c r="G399" s="562">
        <v>0</v>
      </c>
      <c r="H399" s="562">
        <v>24</v>
      </c>
      <c r="I399" s="562">
        <v>18</v>
      </c>
      <c r="J399" s="563">
        <v>42</v>
      </c>
    </row>
    <row r="400" spans="1:10" ht="12.6" customHeight="1" x14ac:dyDescent="0.25">
      <c r="A400" s="695" t="s">
        <v>641</v>
      </c>
      <c r="B400" s="561" t="s">
        <v>1403</v>
      </c>
      <c r="C400" s="561" t="s">
        <v>1404</v>
      </c>
      <c r="D400" s="562">
        <v>1</v>
      </c>
      <c r="E400" s="562">
        <v>0</v>
      </c>
      <c r="F400" s="562">
        <v>1</v>
      </c>
      <c r="G400" s="562">
        <v>0</v>
      </c>
      <c r="H400" s="562">
        <v>0</v>
      </c>
      <c r="I400" s="562">
        <v>1</v>
      </c>
      <c r="J400" s="563">
        <v>1</v>
      </c>
    </row>
    <row r="401" spans="1:10" ht="12.6" customHeight="1" x14ac:dyDescent="0.25">
      <c r="A401" s="695" t="s">
        <v>641</v>
      </c>
      <c r="B401" s="561" t="s">
        <v>1390</v>
      </c>
      <c r="C401" s="561" t="s">
        <v>332</v>
      </c>
      <c r="D401" s="562">
        <v>7</v>
      </c>
      <c r="E401" s="562">
        <v>10</v>
      </c>
      <c r="F401" s="562">
        <v>13</v>
      </c>
      <c r="G401" s="562">
        <v>1</v>
      </c>
      <c r="H401" s="562">
        <v>15</v>
      </c>
      <c r="I401" s="562">
        <v>2</v>
      </c>
      <c r="J401" s="563">
        <v>17</v>
      </c>
    </row>
    <row r="402" spans="1:10" ht="12.6" customHeight="1" x14ac:dyDescent="0.25">
      <c r="A402" s="695" t="s">
        <v>641</v>
      </c>
      <c r="B402" s="561" t="s">
        <v>1354</v>
      </c>
      <c r="C402" s="561" t="s">
        <v>1355</v>
      </c>
      <c r="D402" s="562">
        <v>5</v>
      </c>
      <c r="E402" s="562">
        <v>14</v>
      </c>
      <c r="F402" s="562">
        <v>2</v>
      </c>
      <c r="G402" s="562">
        <v>0</v>
      </c>
      <c r="H402" s="562">
        <v>12</v>
      </c>
      <c r="I402" s="562">
        <v>7</v>
      </c>
      <c r="J402" s="563">
        <v>19</v>
      </c>
    </row>
    <row r="403" spans="1:10" ht="12.6" customHeight="1" x14ac:dyDescent="0.25">
      <c r="A403" s="695" t="s">
        <v>641</v>
      </c>
      <c r="B403" s="561" t="s">
        <v>1405</v>
      </c>
      <c r="C403" s="561" t="s">
        <v>252</v>
      </c>
      <c r="D403" s="562">
        <v>30</v>
      </c>
      <c r="E403" s="562">
        <v>84</v>
      </c>
      <c r="F403" s="562">
        <v>26</v>
      </c>
      <c r="G403" s="562">
        <v>5</v>
      </c>
      <c r="H403" s="562">
        <v>62</v>
      </c>
      <c r="I403" s="562">
        <v>52</v>
      </c>
      <c r="J403" s="563">
        <v>114</v>
      </c>
    </row>
    <row r="404" spans="1:10" ht="12.6" customHeight="1" x14ac:dyDescent="0.25">
      <c r="A404" s="695" t="s">
        <v>641</v>
      </c>
      <c r="B404" s="561" t="s">
        <v>1349</v>
      </c>
      <c r="C404" s="561" t="s">
        <v>342</v>
      </c>
      <c r="D404" s="562">
        <v>18</v>
      </c>
      <c r="E404" s="562">
        <v>39</v>
      </c>
      <c r="F404" s="562">
        <v>6</v>
      </c>
      <c r="G404" s="562">
        <v>1</v>
      </c>
      <c r="H404" s="562">
        <v>32</v>
      </c>
      <c r="I404" s="562">
        <v>25</v>
      </c>
      <c r="J404" s="563">
        <v>57</v>
      </c>
    </row>
    <row r="405" spans="1:10" ht="12.6" customHeight="1" x14ac:dyDescent="0.25">
      <c r="A405" s="695" t="s">
        <v>641</v>
      </c>
      <c r="B405" s="561" t="s">
        <v>1193</v>
      </c>
      <c r="C405" s="561" t="s">
        <v>1194</v>
      </c>
      <c r="D405" s="562">
        <v>5</v>
      </c>
      <c r="E405" s="562">
        <v>29</v>
      </c>
      <c r="F405" s="562">
        <v>8</v>
      </c>
      <c r="G405" s="562">
        <v>1</v>
      </c>
      <c r="H405" s="562">
        <v>14</v>
      </c>
      <c r="I405" s="562">
        <v>20</v>
      </c>
      <c r="J405" s="563">
        <v>34</v>
      </c>
    </row>
    <row r="406" spans="1:10" ht="12.6" customHeight="1" x14ac:dyDescent="0.25">
      <c r="A406" s="695" t="s">
        <v>641</v>
      </c>
      <c r="B406" s="561" t="s">
        <v>1356</v>
      </c>
      <c r="C406" s="561" t="s">
        <v>1357</v>
      </c>
      <c r="D406" s="562">
        <v>13</v>
      </c>
      <c r="E406" s="562">
        <v>35</v>
      </c>
      <c r="F406" s="562">
        <v>22</v>
      </c>
      <c r="G406" s="562">
        <v>4</v>
      </c>
      <c r="H406" s="562">
        <v>35</v>
      </c>
      <c r="I406" s="562">
        <v>13</v>
      </c>
      <c r="J406" s="563">
        <v>48</v>
      </c>
    </row>
    <row r="407" spans="1:10" ht="12.6" customHeight="1" x14ac:dyDescent="0.25">
      <c r="A407" s="695" t="s">
        <v>641</v>
      </c>
      <c r="B407" s="561" t="s">
        <v>1190</v>
      </c>
      <c r="C407" s="561" t="s">
        <v>327</v>
      </c>
      <c r="D407" s="562">
        <v>11</v>
      </c>
      <c r="E407" s="562">
        <v>40</v>
      </c>
      <c r="F407" s="562">
        <v>19</v>
      </c>
      <c r="G407" s="562">
        <v>4</v>
      </c>
      <c r="H407" s="562">
        <v>36</v>
      </c>
      <c r="I407" s="562">
        <v>15</v>
      </c>
      <c r="J407" s="563">
        <v>51</v>
      </c>
    </row>
    <row r="408" spans="1:10" ht="12.6" customHeight="1" x14ac:dyDescent="0.25">
      <c r="A408" s="695" t="s">
        <v>641</v>
      </c>
      <c r="B408" s="561" t="s">
        <v>1195</v>
      </c>
      <c r="C408" s="561" t="s">
        <v>321</v>
      </c>
      <c r="D408" s="562">
        <v>38</v>
      </c>
      <c r="E408" s="562">
        <v>88</v>
      </c>
      <c r="F408" s="562">
        <v>54</v>
      </c>
      <c r="G408" s="562">
        <v>5</v>
      </c>
      <c r="H408" s="562">
        <v>75</v>
      </c>
      <c r="I408" s="562">
        <v>51</v>
      </c>
      <c r="J408" s="563">
        <v>126</v>
      </c>
    </row>
    <row r="409" spans="1:10" ht="12.6" customHeight="1" x14ac:dyDescent="0.25">
      <c r="A409" s="695" t="s">
        <v>641</v>
      </c>
      <c r="B409" s="561" t="s">
        <v>1369</v>
      </c>
      <c r="C409" s="561" t="s">
        <v>338</v>
      </c>
      <c r="D409" s="562">
        <v>18</v>
      </c>
      <c r="E409" s="562">
        <v>52</v>
      </c>
      <c r="F409" s="562">
        <v>20</v>
      </c>
      <c r="G409" s="562">
        <v>1</v>
      </c>
      <c r="H409" s="562">
        <v>49</v>
      </c>
      <c r="I409" s="562">
        <v>21</v>
      </c>
      <c r="J409" s="563">
        <v>70</v>
      </c>
    </row>
    <row r="410" spans="1:10" ht="12.6" customHeight="1" x14ac:dyDescent="0.25">
      <c r="A410" s="695" t="s">
        <v>641</v>
      </c>
      <c r="B410" s="561" t="s">
        <v>1200</v>
      </c>
      <c r="C410" s="561" t="s">
        <v>1201</v>
      </c>
      <c r="D410" s="562">
        <v>8</v>
      </c>
      <c r="E410" s="562">
        <v>30</v>
      </c>
      <c r="F410" s="562">
        <v>8</v>
      </c>
      <c r="G410" s="562">
        <v>0</v>
      </c>
      <c r="H410" s="562">
        <v>23</v>
      </c>
      <c r="I410" s="562">
        <v>15</v>
      </c>
      <c r="J410" s="563">
        <v>38</v>
      </c>
    </row>
    <row r="411" spans="1:10" ht="12.6" customHeight="1" x14ac:dyDescent="0.25">
      <c r="A411" s="695" t="s">
        <v>641</v>
      </c>
      <c r="B411" s="561" t="s">
        <v>1331</v>
      </c>
      <c r="C411" s="561" t="s">
        <v>1332</v>
      </c>
      <c r="D411" s="562">
        <v>11</v>
      </c>
      <c r="E411" s="562">
        <v>32</v>
      </c>
      <c r="F411" s="562">
        <v>15</v>
      </c>
      <c r="G411" s="562">
        <v>0</v>
      </c>
      <c r="H411" s="562">
        <v>26</v>
      </c>
      <c r="I411" s="562">
        <v>17</v>
      </c>
      <c r="J411" s="563">
        <v>43</v>
      </c>
    </row>
    <row r="412" spans="1:10" ht="12.6" customHeight="1" x14ac:dyDescent="0.25">
      <c r="A412" s="695" t="s">
        <v>641</v>
      </c>
      <c r="B412" s="561" t="s">
        <v>1337</v>
      </c>
      <c r="C412" s="561" t="s">
        <v>1338</v>
      </c>
      <c r="D412" s="562">
        <v>9</v>
      </c>
      <c r="E412" s="562">
        <v>17</v>
      </c>
      <c r="F412" s="562">
        <v>1</v>
      </c>
      <c r="G412" s="562">
        <v>0</v>
      </c>
      <c r="H412" s="562">
        <v>17</v>
      </c>
      <c r="I412" s="562">
        <v>9</v>
      </c>
      <c r="J412" s="563">
        <v>26</v>
      </c>
    </row>
    <row r="413" spans="1:10" ht="12.6" customHeight="1" x14ac:dyDescent="0.25">
      <c r="A413" s="695" t="s">
        <v>641</v>
      </c>
      <c r="B413" s="561" t="s">
        <v>1399</v>
      </c>
      <c r="C413" s="561" t="s">
        <v>1400</v>
      </c>
      <c r="D413" s="562">
        <v>11</v>
      </c>
      <c r="E413" s="562">
        <v>13</v>
      </c>
      <c r="F413" s="562">
        <v>3</v>
      </c>
      <c r="G413" s="562">
        <v>0</v>
      </c>
      <c r="H413" s="562">
        <v>11</v>
      </c>
      <c r="I413" s="562">
        <v>13</v>
      </c>
      <c r="J413" s="563">
        <v>24</v>
      </c>
    </row>
    <row r="414" spans="1:10" ht="12.6" customHeight="1" x14ac:dyDescent="0.25">
      <c r="A414" s="695" t="s">
        <v>641</v>
      </c>
      <c r="B414" s="561" t="s">
        <v>1214</v>
      </c>
      <c r="C414" s="561" t="s">
        <v>325</v>
      </c>
      <c r="D414" s="562">
        <v>39</v>
      </c>
      <c r="E414" s="562">
        <v>79</v>
      </c>
      <c r="F414" s="562">
        <v>56</v>
      </c>
      <c r="G414" s="562">
        <v>6</v>
      </c>
      <c r="H414" s="562">
        <v>80</v>
      </c>
      <c r="I414" s="562">
        <v>38</v>
      </c>
      <c r="J414" s="563">
        <v>118</v>
      </c>
    </row>
    <row r="415" spans="1:10" ht="12.6" customHeight="1" x14ac:dyDescent="0.25">
      <c r="A415" s="695" t="s">
        <v>641</v>
      </c>
      <c r="B415" s="561" t="s">
        <v>1361</v>
      </c>
      <c r="C415" s="561" t="s">
        <v>340</v>
      </c>
      <c r="D415" s="562">
        <v>7</v>
      </c>
      <c r="E415" s="562">
        <v>43</v>
      </c>
      <c r="F415" s="562">
        <v>13</v>
      </c>
      <c r="G415" s="562">
        <v>3</v>
      </c>
      <c r="H415" s="562">
        <v>33</v>
      </c>
      <c r="I415" s="562">
        <v>17</v>
      </c>
      <c r="J415" s="563">
        <v>50</v>
      </c>
    </row>
    <row r="416" spans="1:10" ht="12.6" customHeight="1" x14ac:dyDescent="0.25">
      <c r="A416" s="695" t="s">
        <v>641</v>
      </c>
      <c r="B416" s="561" t="s">
        <v>1364</v>
      </c>
      <c r="C416" s="561" t="s">
        <v>1365</v>
      </c>
      <c r="D416" s="562">
        <v>0</v>
      </c>
      <c r="E416" s="562">
        <v>23</v>
      </c>
      <c r="F416" s="562">
        <v>3</v>
      </c>
      <c r="G416" s="562">
        <v>0</v>
      </c>
      <c r="H416" s="562">
        <v>9</v>
      </c>
      <c r="I416" s="562">
        <v>14</v>
      </c>
      <c r="J416" s="563">
        <v>23</v>
      </c>
    </row>
    <row r="417" spans="1:10" ht="12.6" customHeight="1" x14ac:dyDescent="0.25">
      <c r="A417" s="560" t="s">
        <v>1406</v>
      </c>
      <c r="B417" s="556"/>
      <c r="C417" s="556"/>
      <c r="D417" s="557">
        <f>SUM(D347:D416)</f>
        <v>811</v>
      </c>
      <c r="E417" s="557">
        <f t="shared" ref="E417:J417" si="11">SUM(E347:E416)</f>
        <v>4080</v>
      </c>
      <c r="F417" s="557">
        <f t="shared" si="11"/>
        <v>1012</v>
      </c>
      <c r="G417" s="557">
        <f t="shared" si="11"/>
        <v>45</v>
      </c>
      <c r="H417" s="557">
        <f t="shared" si="11"/>
        <v>4375</v>
      </c>
      <c r="I417" s="557">
        <f t="shared" si="11"/>
        <v>516</v>
      </c>
      <c r="J417" s="557">
        <f t="shared" si="11"/>
        <v>4891</v>
      </c>
    </row>
    <row r="418" spans="1:10" ht="12.6" customHeight="1" x14ac:dyDescent="0.25">
      <c r="A418" s="695" t="s">
        <v>653</v>
      </c>
      <c r="B418" s="561" t="s">
        <v>1869</v>
      </c>
      <c r="C418" s="561" t="s">
        <v>1870</v>
      </c>
      <c r="D418" s="562">
        <v>6</v>
      </c>
      <c r="E418" s="562">
        <v>5</v>
      </c>
      <c r="F418" s="562">
        <v>0</v>
      </c>
      <c r="G418" s="562">
        <v>0</v>
      </c>
      <c r="H418" s="562">
        <v>11</v>
      </c>
      <c r="I418" s="562">
        <v>0</v>
      </c>
      <c r="J418" s="563">
        <v>11</v>
      </c>
    </row>
    <row r="419" spans="1:10" ht="12.6" customHeight="1" x14ac:dyDescent="0.25">
      <c r="A419" s="695" t="s">
        <v>653</v>
      </c>
      <c r="B419" s="561" t="s">
        <v>1871</v>
      </c>
      <c r="C419" s="561" t="s">
        <v>1872</v>
      </c>
      <c r="D419" s="562">
        <v>8</v>
      </c>
      <c r="E419" s="562">
        <v>5</v>
      </c>
      <c r="F419" s="562">
        <v>1</v>
      </c>
      <c r="G419" s="562">
        <v>0</v>
      </c>
      <c r="H419" s="562">
        <v>13</v>
      </c>
      <c r="I419" s="562">
        <v>0</v>
      </c>
      <c r="J419" s="563">
        <v>13</v>
      </c>
    </row>
    <row r="420" spans="1:10" ht="12.6" customHeight="1" x14ac:dyDescent="0.25">
      <c r="A420" s="695" t="s">
        <v>653</v>
      </c>
      <c r="B420" s="561" t="s">
        <v>1873</v>
      </c>
      <c r="C420" s="561" t="s">
        <v>1408</v>
      </c>
      <c r="D420" s="562">
        <v>67</v>
      </c>
      <c r="E420" s="562">
        <v>63</v>
      </c>
      <c r="F420" s="562">
        <v>38</v>
      </c>
      <c r="G420" s="562">
        <v>0</v>
      </c>
      <c r="H420" s="562">
        <v>130</v>
      </c>
      <c r="I420" s="562">
        <v>0</v>
      </c>
      <c r="J420" s="563">
        <v>130</v>
      </c>
    </row>
    <row r="421" spans="1:10" ht="12.6" customHeight="1" x14ac:dyDescent="0.25">
      <c r="A421" s="695" t="s">
        <v>653</v>
      </c>
      <c r="B421" s="561" t="s">
        <v>1874</v>
      </c>
      <c r="C421" s="561" t="s">
        <v>1875</v>
      </c>
      <c r="D421" s="562">
        <v>7</v>
      </c>
      <c r="E421" s="562">
        <v>5</v>
      </c>
      <c r="F421" s="562">
        <v>4</v>
      </c>
      <c r="G421" s="562">
        <v>0</v>
      </c>
      <c r="H421" s="562">
        <v>12</v>
      </c>
      <c r="I421" s="562">
        <v>0</v>
      </c>
      <c r="J421" s="563">
        <v>12</v>
      </c>
    </row>
    <row r="422" spans="1:10" ht="12.6" customHeight="1" x14ac:dyDescent="0.25">
      <c r="A422" s="695" t="s">
        <v>653</v>
      </c>
      <c r="B422" s="561" t="s">
        <v>1876</v>
      </c>
      <c r="C422" s="561" t="s">
        <v>1877</v>
      </c>
      <c r="D422" s="562">
        <v>58</v>
      </c>
      <c r="E422" s="562">
        <v>43</v>
      </c>
      <c r="F422" s="562">
        <v>14</v>
      </c>
      <c r="G422" s="562">
        <v>0</v>
      </c>
      <c r="H422" s="562">
        <v>101</v>
      </c>
      <c r="I422" s="562">
        <v>0</v>
      </c>
      <c r="J422" s="563">
        <v>101</v>
      </c>
    </row>
    <row r="423" spans="1:10" ht="12.6" customHeight="1" x14ac:dyDescent="0.25">
      <c r="A423" s="695" t="s">
        <v>653</v>
      </c>
      <c r="B423" s="561" t="s">
        <v>1878</v>
      </c>
      <c r="C423" s="561" t="s">
        <v>1879</v>
      </c>
      <c r="D423" s="562">
        <v>6</v>
      </c>
      <c r="E423" s="562">
        <v>7</v>
      </c>
      <c r="F423" s="562">
        <v>3</v>
      </c>
      <c r="G423" s="562">
        <v>0</v>
      </c>
      <c r="H423" s="562">
        <v>13</v>
      </c>
      <c r="I423" s="562">
        <v>0</v>
      </c>
      <c r="J423" s="563">
        <v>13</v>
      </c>
    </row>
    <row r="424" spans="1:10" ht="12.6" customHeight="1" x14ac:dyDescent="0.25">
      <c r="A424" s="695" t="s">
        <v>653</v>
      </c>
      <c r="B424" s="561" t="s">
        <v>1880</v>
      </c>
      <c r="C424" s="561" t="s">
        <v>1881</v>
      </c>
      <c r="D424" s="562">
        <v>21</v>
      </c>
      <c r="E424" s="562">
        <v>18</v>
      </c>
      <c r="F424" s="562">
        <v>10</v>
      </c>
      <c r="G424" s="562">
        <v>0</v>
      </c>
      <c r="H424" s="562">
        <v>39</v>
      </c>
      <c r="I424" s="562">
        <v>0</v>
      </c>
      <c r="J424" s="563">
        <v>39</v>
      </c>
    </row>
    <row r="425" spans="1:10" ht="12.6" customHeight="1" x14ac:dyDescent="0.25">
      <c r="A425" s="695" t="s">
        <v>653</v>
      </c>
      <c r="B425" s="561" t="s">
        <v>1882</v>
      </c>
      <c r="C425" s="561" t="s">
        <v>1412</v>
      </c>
      <c r="D425" s="562">
        <v>77</v>
      </c>
      <c r="E425" s="562">
        <v>88</v>
      </c>
      <c r="F425" s="562">
        <v>50</v>
      </c>
      <c r="G425" s="562">
        <v>0</v>
      </c>
      <c r="H425" s="562">
        <v>165</v>
      </c>
      <c r="I425" s="562">
        <v>0</v>
      </c>
      <c r="J425" s="563">
        <v>165</v>
      </c>
    </row>
    <row r="426" spans="1:10" ht="12.6" customHeight="1" x14ac:dyDescent="0.25">
      <c r="A426" s="695" t="s">
        <v>653</v>
      </c>
      <c r="B426" s="561" t="s">
        <v>1883</v>
      </c>
      <c r="C426" s="561" t="s">
        <v>1884</v>
      </c>
      <c r="D426" s="562">
        <v>10</v>
      </c>
      <c r="E426" s="562">
        <v>11</v>
      </c>
      <c r="F426" s="562">
        <v>21</v>
      </c>
      <c r="G426" s="562">
        <v>21</v>
      </c>
      <c r="H426" s="562">
        <v>21</v>
      </c>
      <c r="I426" s="562">
        <v>0</v>
      </c>
      <c r="J426" s="563">
        <v>21</v>
      </c>
    </row>
    <row r="427" spans="1:10" ht="12.6" customHeight="1" x14ac:dyDescent="0.25">
      <c r="A427" s="695" t="s">
        <v>653</v>
      </c>
      <c r="B427" s="561" t="s">
        <v>1415</v>
      </c>
      <c r="C427" s="561" t="s">
        <v>1416</v>
      </c>
      <c r="D427" s="562">
        <v>5</v>
      </c>
      <c r="E427" s="562">
        <v>224</v>
      </c>
      <c r="F427" s="562">
        <v>52</v>
      </c>
      <c r="G427" s="562">
        <v>0</v>
      </c>
      <c r="H427" s="562">
        <v>229</v>
      </c>
      <c r="I427" s="562">
        <v>0</v>
      </c>
      <c r="J427" s="563">
        <v>229</v>
      </c>
    </row>
    <row r="428" spans="1:10" ht="12.6" customHeight="1" x14ac:dyDescent="0.25">
      <c r="A428" s="695" t="s">
        <v>653</v>
      </c>
      <c r="B428" s="561" t="s">
        <v>1407</v>
      </c>
      <c r="C428" s="561" t="s">
        <v>1408</v>
      </c>
      <c r="D428" s="562">
        <v>0</v>
      </c>
      <c r="E428" s="562">
        <v>206</v>
      </c>
      <c r="F428" s="562">
        <v>48</v>
      </c>
      <c r="G428" s="562">
        <v>0</v>
      </c>
      <c r="H428" s="562">
        <v>205</v>
      </c>
      <c r="I428" s="562">
        <v>1</v>
      </c>
      <c r="J428" s="563">
        <v>206</v>
      </c>
    </row>
    <row r="429" spans="1:10" ht="12.6" customHeight="1" x14ac:dyDescent="0.25">
      <c r="A429" s="695" t="s">
        <v>653</v>
      </c>
      <c r="B429" s="561" t="s">
        <v>1411</v>
      </c>
      <c r="C429" s="561" t="s">
        <v>1412</v>
      </c>
      <c r="D429" s="562">
        <v>10</v>
      </c>
      <c r="E429" s="562">
        <v>292</v>
      </c>
      <c r="F429" s="562">
        <v>100</v>
      </c>
      <c r="G429" s="562">
        <v>22</v>
      </c>
      <c r="H429" s="562">
        <v>302</v>
      </c>
      <c r="I429" s="562">
        <v>0</v>
      </c>
      <c r="J429" s="563">
        <v>302</v>
      </c>
    </row>
    <row r="430" spans="1:10" ht="12.6" customHeight="1" x14ac:dyDescent="0.25">
      <c r="A430" s="695" t="s">
        <v>653</v>
      </c>
      <c r="B430" s="561" t="s">
        <v>1417</v>
      </c>
      <c r="C430" s="561" t="s">
        <v>1416</v>
      </c>
      <c r="D430" s="562">
        <v>4</v>
      </c>
      <c r="E430" s="562">
        <v>180</v>
      </c>
      <c r="F430" s="562">
        <v>52</v>
      </c>
      <c r="G430" s="562">
        <v>6</v>
      </c>
      <c r="H430" s="562">
        <v>184</v>
      </c>
      <c r="I430" s="562">
        <v>0</v>
      </c>
      <c r="J430" s="563">
        <v>184</v>
      </c>
    </row>
    <row r="431" spans="1:10" ht="12.6" customHeight="1" x14ac:dyDescent="0.25">
      <c r="A431" s="695" t="s">
        <v>653</v>
      </c>
      <c r="B431" s="561" t="s">
        <v>1409</v>
      </c>
      <c r="C431" s="561" t="s">
        <v>1408</v>
      </c>
      <c r="D431" s="562">
        <v>4</v>
      </c>
      <c r="E431" s="562">
        <v>157</v>
      </c>
      <c r="F431" s="562">
        <v>51</v>
      </c>
      <c r="G431" s="562">
        <v>0</v>
      </c>
      <c r="H431" s="562">
        <v>156</v>
      </c>
      <c r="I431" s="562">
        <v>5</v>
      </c>
      <c r="J431" s="563">
        <v>161</v>
      </c>
    </row>
    <row r="432" spans="1:10" ht="12.6" customHeight="1" x14ac:dyDescent="0.25">
      <c r="A432" s="695" t="s">
        <v>653</v>
      </c>
      <c r="B432" s="561" t="s">
        <v>1413</v>
      </c>
      <c r="C432" s="561" t="s">
        <v>1412</v>
      </c>
      <c r="D432" s="562">
        <v>10</v>
      </c>
      <c r="E432" s="562">
        <v>245</v>
      </c>
      <c r="F432" s="562">
        <v>95</v>
      </c>
      <c r="G432" s="562">
        <v>35</v>
      </c>
      <c r="H432" s="562">
        <v>255</v>
      </c>
      <c r="I432" s="562">
        <v>0</v>
      </c>
      <c r="J432" s="563">
        <v>255</v>
      </c>
    </row>
    <row r="433" spans="1:10" ht="12.6" customHeight="1" x14ac:dyDescent="0.25">
      <c r="A433" s="695" t="s">
        <v>653</v>
      </c>
      <c r="B433" s="561" t="s">
        <v>1885</v>
      </c>
      <c r="C433" s="561" t="s">
        <v>1886</v>
      </c>
      <c r="D433" s="562">
        <v>1</v>
      </c>
      <c r="E433" s="562">
        <v>1</v>
      </c>
      <c r="F433" s="562">
        <v>0</v>
      </c>
      <c r="G433" s="562">
        <v>0</v>
      </c>
      <c r="H433" s="562">
        <v>2</v>
      </c>
      <c r="I433" s="562">
        <v>0</v>
      </c>
      <c r="J433" s="563">
        <v>2</v>
      </c>
    </row>
    <row r="434" spans="1:10" ht="12.6" customHeight="1" x14ac:dyDescent="0.25">
      <c r="A434" s="695" t="s">
        <v>653</v>
      </c>
      <c r="B434" s="561" t="s">
        <v>1887</v>
      </c>
      <c r="C434" s="561" t="s">
        <v>1888</v>
      </c>
      <c r="D434" s="562">
        <v>0</v>
      </c>
      <c r="E434" s="562">
        <v>2</v>
      </c>
      <c r="F434" s="562">
        <v>0</v>
      </c>
      <c r="G434" s="562">
        <v>0</v>
      </c>
      <c r="H434" s="562">
        <v>2</v>
      </c>
      <c r="I434" s="562">
        <v>0</v>
      </c>
      <c r="J434" s="563">
        <v>2</v>
      </c>
    </row>
    <row r="435" spans="1:10" ht="12.6" customHeight="1" x14ac:dyDescent="0.25">
      <c r="A435" s="695" t="s">
        <v>653</v>
      </c>
      <c r="B435" s="561" t="s">
        <v>1889</v>
      </c>
      <c r="C435" s="561" t="s">
        <v>1890</v>
      </c>
      <c r="D435" s="562">
        <v>0</v>
      </c>
      <c r="E435" s="562">
        <v>1</v>
      </c>
      <c r="F435" s="562">
        <v>1</v>
      </c>
      <c r="G435" s="562">
        <v>1</v>
      </c>
      <c r="H435" s="562">
        <v>1</v>
      </c>
      <c r="I435" s="562">
        <v>0</v>
      </c>
      <c r="J435" s="563">
        <v>1</v>
      </c>
    </row>
    <row r="436" spans="1:10" ht="12.6" customHeight="1" x14ac:dyDescent="0.25">
      <c r="A436" s="695" t="s">
        <v>653</v>
      </c>
      <c r="B436" s="561" t="s">
        <v>1891</v>
      </c>
      <c r="C436" s="561" t="s">
        <v>1892</v>
      </c>
      <c r="D436" s="562">
        <v>0</v>
      </c>
      <c r="E436" s="562">
        <v>2</v>
      </c>
      <c r="F436" s="562">
        <v>2</v>
      </c>
      <c r="G436" s="562">
        <v>0</v>
      </c>
      <c r="H436" s="562">
        <v>2</v>
      </c>
      <c r="I436" s="562">
        <v>0</v>
      </c>
      <c r="J436" s="563">
        <v>2</v>
      </c>
    </row>
    <row r="437" spans="1:10" ht="12.6" customHeight="1" x14ac:dyDescent="0.25">
      <c r="A437" s="695" t="s">
        <v>653</v>
      </c>
      <c r="B437" s="561" t="s">
        <v>1893</v>
      </c>
      <c r="C437" s="561" t="s">
        <v>1894</v>
      </c>
      <c r="D437" s="562">
        <v>0</v>
      </c>
      <c r="E437" s="562">
        <v>5</v>
      </c>
      <c r="F437" s="562">
        <v>4</v>
      </c>
      <c r="G437" s="562">
        <v>0</v>
      </c>
      <c r="H437" s="562">
        <v>5</v>
      </c>
      <c r="I437" s="562">
        <v>0</v>
      </c>
      <c r="J437" s="563">
        <v>5</v>
      </c>
    </row>
    <row r="438" spans="1:10" ht="12.6" customHeight="1" x14ac:dyDescent="0.25">
      <c r="A438" s="695" t="s">
        <v>653</v>
      </c>
      <c r="B438" s="561" t="s">
        <v>1895</v>
      </c>
      <c r="C438" s="561" t="s">
        <v>1896</v>
      </c>
      <c r="D438" s="562">
        <v>0</v>
      </c>
      <c r="E438" s="562">
        <v>5</v>
      </c>
      <c r="F438" s="562">
        <v>3</v>
      </c>
      <c r="G438" s="562">
        <v>0</v>
      </c>
      <c r="H438" s="562">
        <v>5</v>
      </c>
      <c r="I438" s="562">
        <v>0</v>
      </c>
      <c r="J438" s="563">
        <v>5</v>
      </c>
    </row>
    <row r="439" spans="1:10" ht="12.6" customHeight="1" x14ac:dyDescent="0.25">
      <c r="A439" s="695" t="s">
        <v>653</v>
      </c>
      <c r="B439" s="561" t="s">
        <v>1897</v>
      </c>
      <c r="C439" s="561" t="s">
        <v>1898</v>
      </c>
      <c r="D439" s="562">
        <v>0</v>
      </c>
      <c r="E439" s="562">
        <v>9</v>
      </c>
      <c r="F439" s="562">
        <v>4</v>
      </c>
      <c r="G439" s="562">
        <v>0</v>
      </c>
      <c r="H439" s="562">
        <v>9</v>
      </c>
      <c r="I439" s="562">
        <v>0</v>
      </c>
      <c r="J439" s="563">
        <v>9</v>
      </c>
    </row>
    <row r="440" spans="1:10" ht="12.6" customHeight="1" x14ac:dyDescent="0.25">
      <c r="A440" s="695" t="s">
        <v>653</v>
      </c>
      <c r="B440" s="561" t="s">
        <v>1899</v>
      </c>
      <c r="C440" s="561" t="s">
        <v>1900</v>
      </c>
      <c r="D440" s="562">
        <v>0</v>
      </c>
      <c r="E440" s="562">
        <v>1</v>
      </c>
      <c r="F440" s="562">
        <v>1</v>
      </c>
      <c r="G440" s="562">
        <v>1</v>
      </c>
      <c r="H440" s="562">
        <v>1</v>
      </c>
      <c r="I440" s="562">
        <v>0</v>
      </c>
      <c r="J440" s="563">
        <v>1</v>
      </c>
    </row>
    <row r="441" spans="1:10" ht="12.6" customHeight="1" x14ac:dyDescent="0.25">
      <c r="A441" s="695" t="s">
        <v>653</v>
      </c>
      <c r="B441" s="561" t="s">
        <v>1901</v>
      </c>
      <c r="C441" s="561" t="s">
        <v>1902</v>
      </c>
      <c r="D441" s="562">
        <v>0</v>
      </c>
      <c r="E441" s="562">
        <v>5</v>
      </c>
      <c r="F441" s="562">
        <v>2</v>
      </c>
      <c r="G441" s="562">
        <v>0</v>
      </c>
      <c r="H441" s="562">
        <v>5</v>
      </c>
      <c r="I441" s="562">
        <v>0</v>
      </c>
      <c r="J441" s="563">
        <v>5</v>
      </c>
    </row>
    <row r="442" spans="1:10" ht="12.6" customHeight="1" x14ac:dyDescent="0.25">
      <c r="A442" s="695" t="s">
        <v>653</v>
      </c>
      <c r="B442" s="561" t="s">
        <v>1903</v>
      </c>
      <c r="C442" s="561" t="s">
        <v>1904</v>
      </c>
      <c r="D442" s="562">
        <v>0</v>
      </c>
      <c r="E442" s="562">
        <v>8</v>
      </c>
      <c r="F442" s="562">
        <v>3</v>
      </c>
      <c r="G442" s="562">
        <v>0</v>
      </c>
      <c r="H442" s="562">
        <v>8</v>
      </c>
      <c r="I442" s="562">
        <v>0</v>
      </c>
      <c r="J442" s="563">
        <v>8</v>
      </c>
    </row>
    <row r="443" spans="1:10" ht="12.6" customHeight="1" x14ac:dyDescent="0.25">
      <c r="A443" s="695" t="s">
        <v>653</v>
      </c>
      <c r="B443" s="561" t="s">
        <v>1905</v>
      </c>
      <c r="C443" s="561" t="s">
        <v>1906</v>
      </c>
      <c r="D443" s="562">
        <v>0</v>
      </c>
      <c r="E443" s="562">
        <v>2</v>
      </c>
      <c r="F443" s="562">
        <v>2</v>
      </c>
      <c r="G443" s="562">
        <v>2</v>
      </c>
      <c r="H443" s="562">
        <v>2</v>
      </c>
      <c r="I443" s="562">
        <v>0</v>
      </c>
      <c r="J443" s="563">
        <v>2</v>
      </c>
    </row>
    <row r="444" spans="1:10" ht="12.6" customHeight="1" x14ac:dyDescent="0.25">
      <c r="A444" s="695" t="s">
        <v>653</v>
      </c>
      <c r="B444" s="561" t="s">
        <v>1907</v>
      </c>
      <c r="C444" s="561" t="s">
        <v>1908</v>
      </c>
      <c r="D444" s="562">
        <v>1</v>
      </c>
      <c r="E444" s="562">
        <v>2</v>
      </c>
      <c r="F444" s="562">
        <v>1</v>
      </c>
      <c r="G444" s="562">
        <v>0</v>
      </c>
      <c r="H444" s="562">
        <v>3</v>
      </c>
      <c r="I444" s="562">
        <v>0</v>
      </c>
      <c r="J444" s="563">
        <v>3</v>
      </c>
    </row>
    <row r="445" spans="1:10" ht="12.6" customHeight="1" x14ac:dyDescent="0.25">
      <c r="A445" s="695" t="s">
        <v>653</v>
      </c>
      <c r="B445" s="561" t="s">
        <v>1909</v>
      </c>
      <c r="C445" s="561" t="s">
        <v>1910</v>
      </c>
      <c r="D445" s="562">
        <v>0</v>
      </c>
      <c r="E445" s="562">
        <v>1</v>
      </c>
      <c r="F445" s="562">
        <v>1</v>
      </c>
      <c r="G445" s="562">
        <v>1</v>
      </c>
      <c r="H445" s="562">
        <v>1</v>
      </c>
      <c r="I445" s="562">
        <v>0</v>
      </c>
      <c r="J445" s="563">
        <v>1</v>
      </c>
    </row>
    <row r="446" spans="1:10" ht="12.6" customHeight="1" x14ac:dyDescent="0.25">
      <c r="A446" s="695" t="s">
        <v>653</v>
      </c>
      <c r="B446" s="561" t="s">
        <v>1911</v>
      </c>
      <c r="C446" s="561" t="s">
        <v>1912</v>
      </c>
      <c r="D446" s="562">
        <v>1</v>
      </c>
      <c r="E446" s="562">
        <v>4</v>
      </c>
      <c r="F446" s="562">
        <v>3</v>
      </c>
      <c r="G446" s="562">
        <v>0</v>
      </c>
      <c r="H446" s="562">
        <v>5</v>
      </c>
      <c r="I446" s="562">
        <v>0</v>
      </c>
      <c r="J446" s="563">
        <v>5</v>
      </c>
    </row>
    <row r="447" spans="1:10" ht="12.6" customHeight="1" x14ac:dyDescent="0.25">
      <c r="A447" s="695" t="s">
        <v>653</v>
      </c>
      <c r="B447" s="561" t="s">
        <v>1913</v>
      </c>
      <c r="C447" s="561" t="s">
        <v>1914</v>
      </c>
      <c r="D447" s="562">
        <v>0</v>
      </c>
      <c r="E447" s="562">
        <v>1</v>
      </c>
      <c r="F447" s="562">
        <v>0</v>
      </c>
      <c r="G447" s="562">
        <v>0</v>
      </c>
      <c r="H447" s="562">
        <v>1</v>
      </c>
      <c r="I447" s="562">
        <v>0</v>
      </c>
      <c r="J447" s="563">
        <v>1</v>
      </c>
    </row>
    <row r="448" spans="1:10" ht="12.6" customHeight="1" x14ac:dyDescent="0.25">
      <c r="A448" s="695" t="s">
        <v>653</v>
      </c>
      <c r="B448" s="561" t="s">
        <v>1915</v>
      </c>
      <c r="C448" s="561" t="s">
        <v>1916</v>
      </c>
      <c r="D448" s="562">
        <v>1</v>
      </c>
      <c r="E448" s="562">
        <v>2</v>
      </c>
      <c r="F448" s="562">
        <v>2</v>
      </c>
      <c r="G448" s="562">
        <v>0</v>
      </c>
      <c r="H448" s="562">
        <v>3</v>
      </c>
      <c r="I448" s="562">
        <v>0</v>
      </c>
      <c r="J448" s="563">
        <v>3</v>
      </c>
    </row>
    <row r="449" spans="1:10" ht="12.6" customHeight="1" x14ac:dyDescent="0.25">
      <c r="A449" s="695" t="s">
        <v>653</v>
      </c>
      <c r="B449" s="561" t="s">
        <v>1917</v>
      </c>
      <c r="C449" s="561" t="s">
        <v>1918</v>
      </c>
      <c r="D449" s="562">
        <v>1</v>
      </c>
      <c r="E449" s="562">
        <v>1</v>
      </c>
      <c r="F449" s="562">
        <v>0</v>
      </c>
      <c r="G449" s="562">
        <v>0</v>
      </c>
      <c r="H449" s="562">
        <v>2</v>
      </c>
      <c r="I449" s="562">
        <v>0</v>
      </c>
      <c r="J449" s="563">
        <v>2</v>
      </c>
    </row>
    <row r="450" spans="1:10" ht="12.6" customHeight="1" x14ac:dyDescent="0.25">
      <c r="A450" s="695" t="s">
        <v>653</v>
      </c>
      <c r="B450" s="561" t="s">
        <v>1919</v>
      </c>
      <c r="C450" s="561" t="s">
        <v>1920</v>
      </c>
      <c r="D450" s="562">
        <v>0</v>
      </c>
      <c r="E450" s="562">
        <v>6</v>
      </c>
      <c r="F450" s="562">
        <v>0</v>
      </c>
      <c r="G450" s="562">
        <v>0</v>
      </c>
      <c r="H450" s="562">
        <v>6</v>
      </c>
      <c r="I450" s="562">
        <v>0</v>
      </c>
      <c r="J450" s="563">
        <v>6</v>
      </c>
    </row>
    <row r="451" spans="1:10" ht="12.6" customHeight="1" x14ac:dyDescent="0.25">
      <c r="A451" s="695" t="s">
        <v>653</v>
      </c>
      <c r="B451" s="561" t="s">
        <v>1921</v>
      </c>
      <c r="C451" s="561" t="s">
        <v>1922</v>
      </c>
      <c r="D451" s="562">
        <v>0</v>
      </c>
      <c r="E451" s="562">
        <v>1</v>
      </c>
      <c r="F451" s="562">
        <v>1</v>
      </c>
      <c r="G451" s="562">
        <v>1</v>
      </c>
      <c r="H451" s="562">
        <v>1</v>
      </c>
      <c r="I451" s="562">
        <v>0</v>
      </c>
      <c r="J451" s="563">
        <v>1</v>
      </c>
    </row>
    <row r="452" spans="1:10" ht="12.6" customHeight="1" x14ac:dyDescent="0.25">
      <c r="A452" s="695" t="s">
        <v>653</v>
      </c>
      <c r="B452" s="561" t="s">
        <v>1923</v>
      </c>
      <c r="C452" s="561" t="s">
        <v>1924</v>
      </c>
      <c r="D452" s="562">
        <v>0</v>
      </c>
      <c r="E452" s="562">
        <v>2</v>
      </c>
      <c r="F452" s="562">
        <v>0</v>
      </c>
      <c r="G452" s="562">
        <v>0</v>
      </c>
      <c r="H452" s="562">
        <v>2</v>
      </c>
      <c r="I452" s="562">
        <v>0</v>
      </c>
      <c r="J452" s="563">
        <v>2</v>
      </c>
    </row>
    <row r="453" spans="1:10" ht="12.6" customHeight="1" x14ac:dyDescent="0.25">
      <c r="A453" s="695" t="s">
        <v>653</v>
      </c>
      <c r="B453" s="561" t="s">
        <v>1925</v>
      </c>
      <c r="C453" s="561" t="s">
        <v>1926</v>
      </c>
      <c r="D453" s="562">
        <v>0</v>
      </c>
      <c r="E453" s="562">
        <v>1</v>
      </c>
      <c r="F453" s="562">
        <v>1</v>
      </c>
      <c r="G453" s="562">
        <v>1</v>
      </c>
      <c r="H453" s="562">
        <v>1</v>
      </c>
      <c r="I453" s="562">
        <v>0</v>
      </c>
      <c r="J453" s="563">
        <v>1</v>
      </c>
    </row>
    <row r="454" spans="1:10" ht="12.6" customHeight="1" x14ac:dyDescent="0.25">
      <c r="A454" s="695" t="s">
        <v>653</v>
      </c>
      <c r="B454" s="561" t="s">
        <v>1927</v>
      </c>
      <c r="C454" s="561" t="s">
        <v>1928</v>
      </c>
      <c r="D454" s="562">
        <v>0</v>
      </c>
      <c r="E454" s="562">
        <v>3</v>
      </c>
      <c r="F454" s="562">
        <v>0</v>
      </c>
      <c r="G454" s="562">
        <v>0</v>
      </c>
      <c r="H454" s="562">
        <v>3</v>
      </c>
      <c r="I454" s="562">
        <v>0</v>
      </c>
      <c r="J454" s="563">
        <v>3</v>
      </c>
    </row>
    <row r="455" spans="1:10" ht="12.6" customHeight="1" x14ac:dyDescent="0.25">
      <c r="A455" s="695" t="s">
        <v>653</v>
      </c>
      <c r="B455" s="561" t="s">
        <v>1929</v>
      </c>
      <c r="C455" s="561" t="s">
        <v>1930</v>
      </c>
      <c r="D455" s="562">
        <v>0</v>
      </c>
      <c r="E455" s="562">
        <v>5</v>
      </c>
      <c r="F455" s="562">
        <v>2</v>
      </c>
      <c r="G455" s="562">
        <v>0</v>
      </c>
      <c r="H455" s="562">
        <v>5</v>
      </c>
      <c r="I455" s="562">
        <v>0</v>
      </c>
      <c r="J455" s="563">
        <v>5</v>
      </c>
    </row>
    <row r="456" spans="1:10" ht="12.6" customHeight="1" x14ac:dyDescent="0.25">
      <c r="A456" s="695" t="s">
        <v>653</v>
      </c>
      <c r="B456" s="561" t="s">
        <v>1931</v>
      </c>
      <c r="C456" s="561" t="s">
        <v>1932</v>
      </c>
      <c r="D456" s="562">
        <v>0</v>
      </c>
      <c r="E456" s="562">
        <v>3</v>
      </c>
      <c r="F456" s="562">
        <v>1</v>
      </c>
      <c r="G456" s="562">
        <v>0</v>
      </c>
      <c r="H456" s="562">
        <v>3</v>
      </c>
      <c r="I456" s="562">
        <v>0</v>
      </c>
      <c r="J456" s="563">
        <v>3</v>
      </c>
    </row>
    <row r="457" spans="1:10" ht="12.6" customHeight="1" x14ac:dyDescent="0.25">
      <c r="A457" s="695" t="s">
        <v>653</v>
      </c>
      <c r="B457" s="561" t="s">
        <v>1933</v>
      </c>
      <c r="C457" s="561" t="s">
        <v>1934</v>
      </c>
      <c r="D457" s="562">
        <v>1</v>
      </c>
      <c r="E457" s="562">
        <v>2</v>
      </c>
      <c r="F457" s="562">
        <v>1</v>
      </c>
      <c r="G457" s="562">
        <v>0</v>
      </c>
      <c r="H457" s="562">
        <v>3</v>
      </c>
      <c r="I457" s="562">
        <v>0</v>
      </c>
      <c r="J457" s="563">
        <v>3</v>
      </c>
    </row>
    <row r="458" spans="1:10" ht="12.6" customHeight="1" x14ac:dyDescent="0.25">
      <c r="A458" s="695" t="s">
        <v>653</v>
      </c>
      <c r="B458" s="561" t="s">
        <v>1935</v>
      </c>
      <c r="C458" s="561" t="s">
        <v>1936</v>
      </c>
      <c r="D458" s="562">
        <v>1</v>
      </c>
      <c r="E458" s="562">
        <v>5</v>
      </c>
      <c r="F458" s="562">
        <v>1</v>
      </c>
      <c r="G458" s="562">
        <v>0</v>
      </c>
      <c r="H458" s="562">
        <v>6</v>
      </c>
      <c r="I458" s="562">
        <v>0</v>
      </c>
      <c r="J458" s="563">
        <v>6</v>
      </c>
    </row>
    <row r="459" spans="1:10" ht="12.6" customHeight="1" x14ac:dyDescent="0.25">
      <c r="A459" s="695" t="s">
        <v>653</v>
      </c>
      <c r="B459" s="561" t="s">
        <v>1937</v>
      </c>
      <c r="C459" s="561" t="s">
        <v>1938</v>
      </c>
      <c r="D459" s="562">
        <v>0</v>
      </c>
      <c r="E459" s="562">
        <v>3</v>
      </c>
      <c r="F459" s="562">
        <v>3</v>
      </c>
      <c r="G459" s="562">
        <v>3</v>
      </c>
      <c r="H459" s="562">
        <v>3</v>
      </c>
      <c r="I459" s="562">
        <v>0</v>
      </c>
      <c r="J459" s="563">
        <v>3</v>
      </c>
    </row>
    <row r="460" spans="1:10" ht="12.6" customHeight="1" x14ac:dyDescent="0.25">
      <c r="A460" s="695" t="s">
        <v>653</v>
      </c>
      <c r="B460" s="561" t="s">
        <v>1939</v>
      </c>
      <c r="C460" s="561" t="s">
        <v>1940</v>
      </c>
      <c r="D460" s="562">
        <v>0</v>
      </c>
      <c r="E460" s="562">
        <v>2</v>
      </c>
      <c r="F460" s="562">
        <v>0</v>
      </c>
      <c r="G460" s="562">
        <v>0</v>
      </c>
      <c r="H460" s="562">
        <v>2</v>
      </c>
      <c r="I460" s="562">
        <v>0</v>
      </c>
      <c r="J460" s="563">
        <v>2</v>
      </c>
    </row>
    <row r="461" spans="1:10" ht="12.6" customHeight="1" x14ac:dyDescent="0.25">
      <c r="A461" s="695" t="s">
        <v>653</v>
      </c>
      <c r="B461" s="561" t="s">
        <v>1418</v>
      </c>
      <c r="C461" s="561" t="s">
        <v>1416</v>
      </c>
      <c r="D461" s="562">
        <v>14</v>
      </c>
      <c r="E461" s="562">
        <v>44</v>
      </c>
      <c r="F461" s="562">
        <v>15</v>
      </c>
      <c r="G461" s="562">
        <v>2</v>
      </c>
      <c r="H461" s="562">
        <v>39</v>
      </c>
      <c r="I461" s="562">
        <v>19</v>
      </c>
      <c r="J461" s="563">
        <v>58</v>
      </c>
    </row>
    <row r="462" spans="1:10" ht="12.6" customHeight="1" x14ac:dyDescent="0.25">
      <c r="A462" s="695" t="s">
        <v>653</v>
      </c>
      <c r="B462" s="561" t="s">
        <v>1410</v>
      </c>
      <c r="C462" s="561" t="s">
        <v>1408</v>
      </c>
      <c r="D462" s="562">
        <v>75</v>
      </c>
      <c r="E462" s="562">
        <v>170</v>
      </c>
      <c r="F462" s="562">
        <v>81</v>
      </c>
      <c r="G462" s="562">
        <v>0</v>
      </c>
      <c r="H462" s="562">
        <v>144</v>
      </c>
      <c r="I462" s="562">
        <v>101</v>
      </c>
      <c r="J462" s="563">
        <v>245</v>
      </c>
    </row>
    <row r="463" spans="1:10" ht="12.6" customHeight="1" x14ac:dyDescent="0.25">
      <c r="A463" s="695" t="s">
        <v>653</v>
      </c>
      <c r="B463" s="561" t="s">
        <v>1414</v>
      </c>
      <c r="C463" s="561" t="s">
        <v>1412</v>
      </c>
      <c r="D463" s="562">
        <v>18</v>
      </c>
      <c r="E463" s="562">
        <v>66</v>
      </c>
      <c r="F463" s="562">
        <v>19</v>
      </c>
      <c r="G463" s="562">
        <v>0</v>
      </c>
      <c r="H463" s="562">
        <v>40</v>
      </c>
      <c r="I463" s="562">
        <v>44</v>
      </c>
      <c r="J463" s="563">
        <v>84</v>
      </c>
    </row>
    <row r="464" spans="1:10" ht="12.6" customHeight="1" x14ac:dyDescent="0.25">
      <c r="A464" s="560" t="s">
        <v>1419</v>
      </c>
      <c r="B464" s="556"/>
      <c r="C464" s="556"/>
      <c r="D464" s="557">
        <f>SUM(D418:D463)</f>
        <v>407</v>
      </c>
      <c r="E464" s="557">
        <f t="shared" ref="E464:J464" si="12">SUM(E418:E463)</f>
        <v>1914</v>
      </c>
      <c r="F464" s="557">
        <f t="shared" si="12"/>
        <v>693</v>
      </c>
      <c r="G464" s="557">
        <f t="shared" si="12"/>
        <v>96</v>
      </c>
      <c r="H464" s="557">
        <f t="shared" si="12"/>
        <v>2151</v>
      </c>
      <c r="I464" s="557">
        <f t="shared" si="12"/>
        <v>170</v>
      </c>
      <c r="J464" s="557">
        <f t="shared" si="12"/>
        <v>2321</v>
      </c>
    </row>
    <row r="465" spans="1:10" ht="12.6" customHeight="1" x14ac:dyDescent="0.25">
      <c r="A465" s="695" t="s">
        <v>645</v>
      </c>
      <c r="B465" s="561" t="s">
        <v>1941</v>
      </c>
      <c r="C465" s="561" t="s">
        <v>1942</v>
      </c>
      <c r="D465" s="562">
        <v>13</v>
      </c>
      <c r="E465" s="562">
        <v>59</v>
      </c>
      <c r="F465" s="562">
        <v>3</v>
      </c>
      <c r="G465" s="562">
        <v>0</v>
      </c>
      <c r="H465" s="562">
        <v>0</v>
      </c>
      <c r="I465" s="562">
        <v>72</v>
      </c>
      <c r="J465" s="563">
        <v>72</v>
      </c>
    </row>
    <row r="466" spans="1:10" ht="12.6" customHeight="1" x14ac:dyDescent="0.25">
      <c r="A466" s="695" t="s">
        <v>645</v>
      </c>
      <c r="B466" s="561" t="s">
        <v>1428</v>
      </c>
      <c r="C466" s="561" t="s">
        <v>1429</v>
      </c>
      <c r="D466" s="562">
        <v>15</v>
      </c>
      <c r="E466" s="562">
        <v>89</v>
      </c>
      <c r="F466" s="562">
        <v>0</v>
      </c>
      <c r="G466" s="562">
        <v>0</v>
      </c>
      <c r="H466" s="562">
        <v>0</v>
      </c>
      <c r="I466" s="562">
        <v>104</v>
      </c>
      <c r="J466" s="563">
        <v>104</v>
      </c>
    </row>
    <row r="467" spans="1:10" ht="12.6" customHeight="1" x14ac:dyDescent="0.25">
      <c r="A467" s="695" t="s">
        <v>645</v>
      </c>
      <c r="B467" s="561" t="s">
        <v>1423</v>
      </c>
      <c r="C467" s="561" t="s">
        <v>1424</v>
      </c>
      <c r="D467" s="562">
        <v>33</v>
      </c>
      <c r="E467" s="562">
        <v>241</v>
      </c>
      <c r="F467" s="562">
        <v>2</v>
      </c>
      <c r="G467" s="562">
        <v>0</v>
      </c>
      <c r="H467" s="562">
        <v>111</v>
      </c>
      <c r="I467" s="562">
        <v>163</v>
      </c>
      <c r="J467" s="563">
        <v>274</v>
      </c>
    </row>
    <row r="468" spans="1:10" ht="12.6" customHeight="1" x14ac:dyDescent="0.25">
      <c r="A468" s="695" t="s">
        <v>645</v>
      </c>
      <c r="B468" s="561" t="s">
        <v>1165</v>
      </c>
      <c r="C468" s="561" t="s">
        <v>226</v>
      </c>
      <c r="D468" s="562">
        <v>351</v>
      </c>
      <c r="E468" s="562">
        <v>2116</v>
      </c>
      <c r="F468" s="562">
        <v>112</v>
      </c>
      <c r="G468" s="562">
        <v>3</v>
      </c>
      <c r="H468" s="562">
        <v>1834</v>
      </c>
      <c r="I468" s="562">
        <v>633</v>
      </c>
      <c r="J468" s="563">
        <v>2467</v>
      </c>
    </row>
    <row r="469" spans="1:10" ht="12.6" customHeight="1" x14ac:dyDescent="0.25">
      <c r="A469" s="695" t="s">
        <v>645</v>
      </c>
      <c r="B469" s="561" t="s">
        <v>1318</v>
      </c>
      <c r="C469" s="561" t="s">
        <v>1207</v>
      </c>
      <c r="D469" s="562">
        <v>3</v>
      </c>
      <c r="E469" s="562">
        <v>143</v>
      </c>
      <c r="F469" s="562">
        <v>7</v>
      </c>
      <c r="G469" s="562">
        <v>0</v>
      </c>
      <c r="H469" s="562">
        <v>146</v>
      </c>
      <c r="I469" s="562">
        <v>0</v>
      </c>
      <c r="J469" s="563">
        <v>146</v>
      </c>
    </row>
    <row r="470" spans="1:10" ht="12.6" customHeight="1" x14ac:dyDescent="0.25">
      <c r="A470" s="695" t="s">
        <v>645</v>
      </c>
      <c r="B470" s="561" t="s">
        <v>1943</v>
      </c>
      <c r="C470" s="561" t="s">
        <v>1944</v>
      </c>
      <c r="D470" s="562">
        <v>61</v>
      </c>
      <c r="E470" s="562">
        <v>96</v>
      </c>
      <c r="F470" s="562">
        <v>0</v>
      </c>
      <c r="G470" s="562">
        <v>0</v>
      </c>
      <c r="H470" s="562">
        <v>107</v>
      </c>
      <c r="I470" s="562">
        <v>50</v>
      </c>
      <c r="J470" s="563">
        <v>157</v>
      </c>
    </row>
    <row r="471" spans="1:10" ht="12.6" customHeight="1" x14ac:dyDescent="0.25">
      <c r="A471" s="695" t="s">
        <v>645</v>
      </c>
      <c r="B471" s="561" t="s">
        <v>1426</v>
      </c>
      <c r="C471" s="561" t="s">
        <v>1427</v>
      </c>
      <c r="D471" s="562">
        <v>51</v>
      </c>
      <c r="E471" s="562">
        <v>514</v>
      </c>
      <c r="F471" s="562">
        <v>5</v>
      </c>
      <c r="G471" s="562">
        <v>0</v>
      </c>
      <c r="H471" s="562">
        <v>374</v>
      </c>
      <c r="I471" s="562">
        <v>191</v>
      </c>
      <c r="J471" s="563">
        <v>565</v>
      </c>
    </row>
    <row r="472" spans="1:10" ht="12.6" customHeight="1" x14ac:dyDescent="0.25">
      <c r="A472" s="695" t="s">
        <v>645</v>
      </c>
      <c r="B472" s="561" t="s">
        <v>1945</v>
      </c>
      <c r="C472" s="561" t="s">
        <v>1946</v>
      </c>
      <c r="D472" s="562">
        <v>5</v>
      </c>
      <c r="E472" s="562">
        <v>64</v>
      </c>
      <c r="F472" s="562">
        <v>1</v>
      </c>
      <c r="G472" s="562">
        <v>0</v>
      </c>
      <c r="H472" s="562">
        <v>26</v>
      </c>
      <c r="I472" s="562">
        <v>43</v>
      </c>
      <c r="J472" s="563">
        <v>69</v>
      </c>
    </row>
    <row r="473" spans="1:10" ht="12.6" customHeight="1" x14ac:dyDescent="0.25">
      <c r="A473" s="695" t="s">
        <v>645</v>
      </c>
      <c r="B473" s="561" t="s">
        <v>1947</v>
      </c>
      <c r="C473" s="561" t="s">
        <v>1948</v>
      </c>
      <c r="D473" s="562">
        <v>1</v>
      </c>
      <c r="E473" s="562">
        <v>5</v>
      </c>
      <c r="F473" s="562">
        <v>0</v>
      </c>
      <c r="G473" s="562">
        <v>0</v>
      </c>
      <c r="H473" s="562">
        <v>6</v>
      </c>
      <c r="I473" s="562">
        <v>0</v>
      </c>
      <c r="J473" s="563">
        <v>6</v>
      </c>
    </row>
    <row r="474" spans="1:10" ht="12.6" customHeight="1" x14ac:dyDescent="0.25">
      <c r="A474" s="695" t="s">
        <v>645</v>
      </c>
      <c r="B474" s="561" t="s">
        <v>1310</v>
      </c>
      <c r="C474" s="561" t="s">
        <v>313</v>
      </c>
      <c r="D474" s="562">
        <v>11</v>
      </c>
      <c r="E474" s="562">
        <v>63</v>
      </c>
      <c r="F474" s="562">
        <v>2</v>
      </c>
      <c r="G474" s="562">
        <v>0</v>
      </c>
      <c r="H474" s="562">
        <v>7</v>
      </c>
      <c r="I474" s="562">
        <v>67</v>
      </c>
      <c r="J474" s="563">
        <v>74</v>
      </c>
    </row>
    <row r="475" spans="1:10" ht="12.6" customHeight="1" x14ac:dyDescent="0.25">
      <c r="A475" s="695" t="s">
        <v>645</v>
      </c>
      <c r="B475" s="561" t="s">
        <v>1166</v>
      </c>
      <c r="C475" s="561" t="s">
        <v>1167</v>
      </c>
      <c r="D475" s="562">
        <v>94</v>
      </c>
      <c r="E475" s="562">
        <v>791</v>
      </c>
      <c r="F475" s="562">
        <v>32</v>
      </c>
      <c r="G475" s="562">
        <v>4</v>
      </c>
      <c r="H475" s="562">
        <v>600</v>
      </c>
      <c r="I475" s="562">
        <v>285</v>
      </c>
      <c r="J475" s="563">
        <v>885</v>
      </c>
    </row>
    <row r="476" spans="1:10" ht="12.6" customHeight="1" x14ac:dyDescent="0.25">
      <c r="A476" s="695" t="s">
        <v>645</v>
      </c>
      <c r="B476" s="561" t="s">
        <v>1425</v>
      </c>
      <c r="C476" s="561" t="s">
        <v>1424</v>
      </c>
      <c r="D476" s="562">
        <v>14</v>
      </c>
      <c r="E476" s="562">
        <v>149</v>
      </c>
      <c r="F476" s="562">
        <v>3</v>
      </c>
      <c r="G476" s="562">
        <v>0</v>
      </c>
      <c r="H476" s="562">
        <v>85</v>
      </c>
      <c r="I476" s="562">
        <v>78</v>
      </c>
      <c r="J476" s="563">
        <v>163</v>
      </c>
    </row>
    <row r="477" spans="1:10" ht="12.6" customHeight="1" x14ac:dyDescent="0.25">
      <c r="A477" s="695" t="s">
        <v>645</v>
      </c>
      <c r="B477" s="561" t="s">
        <v>1421</v>
      </c>
      <c r="C477" s="561" t="s">
        <v>226</v>
      </c>
      <c r="D477" s="562">
        <v>9</v>
      </c>
      <c r="E477" s="562">
        <v>49</v>
      </c>
      <c r="F477" s="562">
        <v>0</v>
      </c>
      <c r="G477" s="562">
        <v>0</v>
      </c>
      <c r="H477" s="562">
        <v>0</v>
      </c>
      <c r="I477" s="562">
        <v>58</v>
      </c>
      <c r="J477" s="563">
        <v>58</v>
      </c>
    </row>
    <row r="478" spans="1:10" ht="12.6" customHeight="1" x14ac:dyDescent="0.25">
      <c r="A478" s="695" t="s">
        <v>645</v>
      </c>
      <c r="B478" s="561" t="s">
        <v>1420</v>
      </c>
      <c r="C478" s="561" t="s">
        <v>1949</v>
      </c>
      <c r="D478" s="562">
        <v>0</v>
      </c>
      <c r="E478" s="562">
        <v>1</v>
      </c>
      <c r="F478" s="562">
        <v>1</v>
      </c>
      <c r="G478" s="562">
        <v>1</v>
      </c>
      <c r="H478" s="562">
        <v>1</v>
      </c>
      <c r="I478" s="562">
        <v>0</v>
      </c>
      <c r="J478" s="563">
        <v>1</v>
      </c>
    </row>
    <row r="479" spans="1:10" ht="12.6" customHeight="1" x14ac:dyDescent="0.25">
      <c r="A479" s="695" t="s">
        <v>645</v>
      </c>
      <c r="B479" s="561" t="s">
        <v>1319</v>
      </c>
      <c r="C479" s="561" t="s">
        <v>1207</v>
      </c>
      <c r="D479" s="562">
        <v>6</v>
      </c>
      <c r="E479" s="562">
        <v>76</v>
      </c>
      <c r="F479" s="562">
        <v>9</v>
      </c>
      <c r="G479" s="562">
        <v>0</v>
      </c>
      <c r="H479" s="562">
        <v>81</v>
      </c>
      <c r="I479" s="562">
        <v>1</v>
      </c>
      <c r="J479" s="563">
        <v>82</v>
      </c>
    </row>
    <row r="480" spans="1:10" ht="12.6" customHeight="1" x14ac:dyDescent="0.25">
      <c r="A480" s="695" t="s">
        <v>645</v>
      </c>
      <c r="B480" s="561" t="s">
        <v>1950</v>
      </c>
      <c r="C480" s="561" t="s">
        <v>1951</v>
      </c>
      <c r="D480" s="562">
        <v>0</v>
      </c>
      <c r="E480" s="562">
        <v>3</v>
      </c>
      <c r="F480" s="562">
        <v>3</v>
      </c>
      <c r="G480" s="562">
        <v>3</v>
      </c>
      <c r="H480" s="562">
        <v>1</v>
      </c>
      <c r="I480" s="562">
        <v>2</v>
      </c>
      <c r="J480" s="563">
        <v>3</v>
      </c>
    </row>
    <row r="481" spans="1:10" ht="12.6" customHeight="1" x14ac:dyDescent="0.25">
      <c r="A481" s="695" t="s">
        <v>645</v>
      </c>
      <c r="B481" s="561" t="s">
        <v>1814</v>
      </c>
      <c r="C481" s="561" t="s">
        <v>313</v>
      </c>
      <c r="D481" s="562">
        <v>2</v>
      </c>
      <c r="E481" s="562">
        <v>9</v>
      </c>
      <c r="F481" s="562">
        <v>1</v>
      </c>
      <c r="G481" s="562">
        <v>0</v>
      </c>
      <c r="H481" s="562">
        <v>8</v>
      </c>
      <c r="I481" s="562">
        <v>3</v>
      </c>
      <c r="J481" s="563">
        <v>11</v>
      </c>
    </row>
    <row r="482" spans="1:10" ht="12.6" customHeight="1" x14ac:dyDescent="0.25">
      <c r="A482" s="695" t="s">
        <v>645</v>
      </c>
      <c r="B482" s="561" t="s">
        <v>1868</v>
      </c>
      <c r="C482" s="561" t="s">
        <v>1355</v>
      </c>
      <c r="D482" s="562">
        <v>1</v>
      </c>
      <c r="E482" s="562">
        <v>4</v>
      </c>
      <c r="F482" s="562">
        <v>0</v>
      </c>
      <c r="G482" s="562">
        <v>0</v>
      </c>
      <c r="H482" s="562">
        <v>1</v>
      </c>
      <c r="I482" s="562">
        <v>4</v>
      </c>
      <c r="J482" s="563">
        <v>5</v>
      </c>
    </row>
    <row r="483" spans="1:10" ht="12.6" customHeight="1" x14ac:dyDescent="0.25">
      <c r="A483" s="695" t="s">
        <v>645</v>
      </c>
      <c r="B483" s="561" t="s">
        <v>1952</v>
      </c>
      <c r="C483" s="561" t="s">
        <v>1953</v>
      </c>
      <c r="D483" s="562">
        <v>0</v>
      </c>
      <c r="E483" s="562">
        <v>1</v>
      </c>
      <c r="F483" s="562">
        <v>1</v>
      </c>
      <c r="G483" s="562">
        <v>1</v>
      </c>
      <c r="H483" s="562">
        <v>0</v>
      </c>
      <c r="I483" s="562">
        <v>1</v>
      </c>
      <c r="J483" s="563">
        <v>1</v>
      </c>
    </row>
    <row r="484" spans="1:10" ht="12.6" customHeight="1" x14ac:dyDescent="0.25">
      <c r="A484" s="695" t="s">
        <v>645</v>
      </c>
      <c r="B484" s="561" t="s">
        <v>1954</v>
      </c>
      <c r="C484" s="561" t="s">
        <v>1955</v>
      </c>
      <c r="D484" s="562">
        <v>1</v>
      </c>
      <c r="E484" s="562">
        <v>2</v>
      </c>
      <c r="F484" s="562">
        <v>0</v>
      </c>
      <c r="G484" s="562">
        <v>0</v>
      </c>
      <c r="H484" s="562">
        <v>3</v>
      </c>
      <c r="I484" s="562">
        <v>0</v>
      </c>
      <c r="J484" s="563">
        <v>3</v>
      </c>
    </row>
    <row r="485" spans="1:10" ht="12.6" customHeight="1" x14ac:dyDescent="0.25">
      <c r="A485" s="695" t="s">
        <v>645</v>
      </c>
      <c r="B485" s="561" t="s">
        <v>1159</v>
      </c>
      <c r="C485" s="561" t="s">
        <v>285</v>
      </c>
      <c r="D485" s="562">
        <v>4</v>
      </c>
      <c r="E485" s="562">
        <v>34</v>
      </c>
      <c r="F485" s="562">
        <v>4</v>
      </c>
      <c r="G485" s="562">
        <v>0</v>
      </c>
      <c r="H485" s="562">
        <v>29</v>
      </c>
      <c r="I485" s="562">
        <v>9</v>
      </c>
      <c r="J485" s="563">
        <v>38</v>
      </c>
    </row>
    <row r="486" spans="1:10" ht="12.6" customHeight="1" x14ac:dyDescent="0.25">
      <c r="A486" s="695" t="s">
        <v>645</v>
      </c>
      <c r="B486" s="561" t="s">
        <v>1147</v>
      </c>
      <c r="C486" s="561" t="s">
        <v>299</v>
      </c>
      <c r="D486" s="562">
        <v>11</v>
      </c>
      <c r="E486" s="562">
        <v>13</v>
      </c>
      <c r="F486" s="562">
        <v>1</v>
      </c>
      <c r="G486" s="562">
        <v>1</v>
      </c>
      <c r="H486" s="562">
        <v>13</v>
      </c>
      <c r="I486" s="562">
        <v>11</v>
      </c>
      <c r="J486" s="563">
        <v>24</v>
      </c>
    </row>
    <row r="487" spans="1:10" ht="12.6" customHeight="1" x14ac:dyDescent="0.25">
      <c r="A487" s="695" t="s">
        <v>645</v>
      </c>
      <c r="B487" s="561" t="s">
        <v>1311</v>
      </c>
      <c r="C487" s="561" t="s">
        <v>313</v>
      </c>
      <c r="D487" s="562">
        <v>23</v>
      </c>
      <c r="E487" s="562">
        <v>94</v>
      </c>
      <c r="F487" s="562">
        <v>7</v>
      </c>
      <c r="G487" s="562">
        <v>4</v>
      </c>
      <c r="H487" s="562">
        <v>65</v>
      </c>
      <c r="I487" s="562">
        <v>52</v>
      </c>
      <c r="J487" s="563">
        <v>117</v>
      </c>
    </row>
    <row r="488" spans="1:10" ht="12.6" customHeight="1" x14ac:dyDescent="0.25">
      <c r="A488" s="695" t="s">
        <v>645</v>
      </c>
      <c r="B488" s="561" t="s">
        <v>1422</v>
      </c>
      <c r="C488" s="561" t="s">
        <v>226</v>
      </c>
      <c r="D488" s="562">
        <v>5</v>
      </c>
      <c r="E488" s="562">
        <v>21</v>
      </c>
      <c r="F488" s="562">
        <v>3</v>
      </c>
      <c r="G488" s="562">
        <v>2</v>
      </c>
      <c r="H488" s="562">
        <v>17</v>
      </c>
      <c r="I488" s="562">
        <v>9</v>
      </c>
      <c r="J488" s="563">
        <v>26</v>
      </c>
    </row>
    <row r="489" spans="1:10" ht="12.6" customHeight="1" x14ac:dyDescent="0.25">
      <c r="A489" s="695" t="s">
        <v>645</v>
      </c>
      <c r="B489" s="561" t="s">
        <v>1206</v>
      </c>
      <c r="C489" s="561" t="s">
        <v>1207</v>
      </c>
      <c r="D489" s="562">
        <v>6</v>
      </c>
      <c r="E489" s="562">
        <v>19</v>
      </c>
      <c r="F489" s="562">
        <v>1</v>
      </c>
      <c r="G489" s="562">
        <v>0</v>
      </c>
      <c r="H489" s="562">
        <v>20</v>
      </c>
      <c r="I489" s="562">
        <v>5</v>
      </c>
      <c r="J489" s="563">
        <v>25</v>
      </c>
    </row>
    <row r="490" spans="1:10" ht="12.6" customHeight="1" x14ac:dyDescent="0.25">
      <c r="A490" s="560" t="s">
        <v>1430</v>
      </c>
      <c r="B490" s="556"/>
      <c r="C490" s="556"/>
      <c r="D490" s="557">
        <f>SUM(D465:D489)</f>
        <v>720</v>
      </c>
      <c r="E490" s="557">
        <f t="shared" ref="E490:J490" si="13">SUM(E465:E489)</f>
        <v>4656</v>
      </c>
      <c r="F490" s="557">
        <f t="shared" si="13"/>
        <v>198</v>
      </c>
      <c r="G490" s="557">
        <f t="shared" si="13"/>
        <v>19</v>
      </c>
      <c r="H490" s="557">
        <f t="shared" si="13"/>
        <v>3535</v>
      </c>
      <c r="I490" s="557">
        <f t="shared" si="13"/>
        <v>1841</v>
      </c>
      <c r="J490" s="557">
        <f t="shared" si="13"/>
        <v>5376</v>
      </c>
    </row>
    <row r="491" spans="1:10" ht="12.6" customHeight="1" x14ac:dyDescent="0.25">
      <c r="A491" s="695" t="s">
        <v>713</v>
      </c>
      <c r="B491" s="561" t="s">
        <v>1956</v>
      </c>
      <c r="C491" s="561" t="s">
        <v>1957</v>
      </c>
      <c r="D491" s="562">
        <v>46</v>
      </c>
      <c r="E491" s="562">
        <v>67</v>
      </c>
      <c r="F491" s="562">
        <v>2</v>
      </c>
      <c r="G491" s="562">
        <v>0</v>
      </c>
      <c r="H491" s="562">
        <v>113</v>
      </c>
      <c r="I491" s="562">
        <v>0</v>
      </c>
      <c r="J491" s="563">
        <v>113</v>
      </c>
    </row>
    <row r="492" spans="1:10" ht="12.6" customHeight="1" x14ac:dyDescent="0.25">
      <c r="A492" s="695" t="s">
        <v>713</v>
      </c>
      <c r="B492" s="561" t="s">
        <v>1958</v>
      </c>
      <c r="C492" s="561" t="s">
        <v>1959</v>
      </c>
      <c r="D492" s="562">
        <v>16</v>
      </c>
      <c r="E492" s="562">
        <v>28</v>
      </c>
      <c r="F492" s="562">
        <v>1</v>
      </c>
      <c r="G492" s="562">
        <v>0</v>
      </c>
      <c r="H492" s="562">
        <v>44</v>
      </c>
      <c r="I492" s="562">
        <v>0</v>
      </c>
      <c r="J492" s="563">
        <v>44</v>
      </c>
    </row>
    <row r="493" spans="1:10" ht="12.6" customHeight="1" x14ac:dyDescent="0.25">
      <c r="A493" s="695" t="s">
        <v>713</v>
      </c>
      <c r="B493" s="561" t="s">
        <v>1960</v>
      </c>
      <c r="C493" s="561" t="s">
        <v>1961</v>
      </c>
      <c r="D493" s="562">
        <v>13</v>
      </c>
      <c r="E493" s="562">
        <v>23</v>
      </c>
      <c r="F493" s="562">
        <v>30</v>
      </c>
      <c r="G493" s="562">
        <v>36</v>
      </c>
      <c r="H493" s="562">
        <v>36</v>
      </c>
      <c r="I493" s="562">
        <v>0</v>
      </c>
      <c r="J493" s="563">
        <v>36</v>
      </c>
    </row>
    <row r="494" spans="1:10" ht="12.6" customHeight="1" x14ac:dyDescent="0.25">
      <c r="A494" s="695" t="s">
        <v>713</v>
      </c>
      <c r="B494" s="561" t="s">
        <v>1962</v>
      </c>
      <c r="C494" s="561" t="s">
        <v>1963</v>
      </c>
      <c r="D494" s="562">
        <v>52</v>
      </c>
      <c r="E494" s="562">
        <v>136</v>
      </c>
      <c r="F494" s="562">
        <v>14</v>
      </c>
      <c r="G494" s="562">
        <v>0</v>
      </c>
      <c r="H494" s="562">
        <v>124</v>
      </c>
      <c r="I494" s="562">
        <v>64</v>
      </c>
      <c r="J494" s="563">
        <v>188</v>
      </c>
    </row>
    <row r="495" spans="1:10" ht="12.6" customHeight="1" x14ac:dyDescent="0.25">
      <c r="A495" s="695" t="s">
        <v>713</v>
      </c>
      <c r="B495" s="561" t="s">
        <v>1964</v>
      </c>
      <c r="C495" s="561" t="s">
        <v>200</v>
      </c>
      <c r="D495" s="562">
        <v>7</v>
      </c>
      <c r="E495" s="562">
        <v>6</v>
      </c>
      <c r="F495" s="562">
        <v>0</v>
      </c>
      <c r="G495" s="562">
        <v>0</v>
      </c>
      <c r="H495" s="562">
        <v>13</v>
      </c>
      <c r="I495" s="562">
        <v>0</v>
      </c>
      <c r="J495" s="563">
        <v>13</v>
      </c>
    </row>
    <row r="496" spans="1:10" ht="12.6" customHeight="1" x14ac:dyDescent="0.25">
      <c r="A496" s="695" t="s">
        <v>713</v>
      </c>
      <c r="B496" s="561" t="s">
        <v>1965</v>
      </c>
      <c r="C496" s="561" t="s">
        <v>1966</v>
      </c>
      <c r="D496" s="562">
        <v>23</v>
      </c>
      <c r="E496" s="562">
        <v>37</v>
      </c>
      <c r="F496" s="562">
        <v>7</v>
      </c>
      <c r="G496" s="562">
        <v>0</v>
      </c>
      <c r="H496" s="562">
        <v>60</v>
      </c>
      <c r="I496" s="562">
        <v>0</v>
      </c>
      <c r="J496" s="563">
        <v>60</v>
      </c>
    </row>
    <row r="497" spans="1:10" ht="12.6" customHeight="1" x14ac:dyDescent="0.25">
      <c r="A497" s="695" t="s">
        <v>713</v>
      </c>
      <c r="B497" s="561" t="s">
        <v>1967</v>
      </c>
      <c r="C497" s="561" t="s">
        <v>1325</v>
      </c>
      <c r="D497" s="562">
        <v>27</v>
      </c>
      <c r="E497" s="562">
        <v>41</v>
      </c>
      <c r="F497" s="562">
        <v>6</v>
      </c>
      <c r="G497" s="562">
        <v>0</v>
      </c>
      <c r="H497" s="562">
        <v>68</v>
      </c>
      <c r="I497" s="562">
        <v>0</v>
      </c>
      <c r="J497" s="563">
        <v>68</v>
      </c>
    </row>
    <row r="498" spans="1:10" ht="12.6" customHeight="1" x14ac:dyDescent="0.25">
      <c r="A498" s="695" t="s">
        <v>713</v>
      </c>
      <c r="B498" s="561" t="s">
        <v>1968</v>
      </c>
      <c r="C498" s="561" t="s">
        <v>1969</v>
      </c>
      <c r="D498" s="562">
        <v>74</v>
      </c>
      <c r="E498" s="562">
        <v>142</v>
      </c>
      <c r="F498" s="562">
        <v>14</v>
      </c>
      <c r="G498" s="562">
        <v>0</v>
      </c>
      <c r="H498" s="562">
        <v>216</v>
      </c>
      <c r="I498" s="562">
        <v>0</v>
      </c>
      <c r="J498" s="563">
        <v>216</v>
      </c>
    </row>
    <row r="499" spans="1:10" ht="12.6" customHeight="1" x14ac:dyDescent="0.25">
      <c r="A499" s="695" t="s">
        <v>713</v>
      </c>
      <c r="B499" s="561" t="s">
        <v>1431</v>
      </c>
      <c r="C499" s="561" t="s">
        <v>1432</v>
      </c>
      <c r="D499" s="562">
        <v>62</v>
      </c>
      <c r="E499" s="562">
        <v>306</v>
      </c>
      <c r="F499" s="562">
        <v>99</v>
      </c>
      <c r="G499" s="562">
        <v>37</v>
      </c>
      <c r="H499" s="562">
        <v>368</v>
      </c>
      <c r="I499" s="562">
        <v>0</v>
      </c>
      <c r="J499" s="563">
        <v>368</v>
      </c>
    </row>
    <row r="500" spans="1:10" ht="12.6" customHeight="1" x14ac:dyDescent="0.25">
      <c r="A500" s="695" t="s">
        <v>713</v>
      </c>
      <c r="B500" s="561" t="s">
        <v>1312</v>
      </c>
      <c r="C500" s="561" t="s">
        <v>292</v>
      </c>
      <c r="D500" s="562">
        <v>0</v>
      </c>
      <c r="E500" s="562">
        <v>282</v>
      </c>
      <c r="F500" s="562">
        <v>22</v>
      </c>
      <c r="G500" s="562">
        <v>0</v>
      </c>
      <c r="H500" s="562">
        <v>282</v>
      </c>
      <c r="I500" s="562">
        <v>0</v>
      </c>
      <c r="J500" s="563">
        <v>282</v>
      </c>
    </row>
    <row r="501" spans="1:10" ht="12.6" customHeight="1" x14ac:dyDescent="0.25">
      <c r="A501" s="695" t="s">
        <v>713</v>
      </c>
      <c r="B501" s="561" t="s">
        <v>1442</v>
      </c>
      <c r="C501" s="561" t="s">
        <v>1443</v>
      </c>
      <c r="D501" s="562">
        <v>10</v>
      </c>
      <c r="E501" s="562">
        <v>303</v>
      </c>
      <c r="F501" s="562">
        <v>31</v>
      </c>
      <c r="G501" s="562">
        <v>0</v>
      </c>
      <c r="H501" s="562">
        <v>263</v>
      </c>
      <c r="I501" s="562">
        <v>50</v>
      </c>
      <c r="J501" s="563">
        <v>313</v>
      </c>
    </row>
    <row r="502" spans="1:10" ht="12.6" customHeight="1" x14ac:dyDescent="0.25">
      <c r="A502" s="695" t="s">
        <v>713</v>
      </c>
      <c r="B502" s="561" t="s">
        <v>1324</v>
      </c>
      <c r="C502" s="561" t="s">
        <v>1325</v>
      </c>
      <c r="D502" s="562">
        <v>1</v>
      </c>
      <c r="E502" s="562">
        <v>186</v>
      </c>
      <c r="F502" s="562">
        <v>16</v>
      </c>
      <c r="G502" s="562">
        <v>0</v>
      </c>
      <c r="H502" s="562">
        <v>187</v>
      </c>
      <c r="I502" s="562">
        <v>0</v>
      </c>
      <c r="J502" s="563">
        <v>187</v>
      </c>
    </row>
    <row r="503" spans="1:10" ht="12.6" customHeight="1" x14ac:dyDescent="0.25">
      <c r="A503" s="695" t="s">
        <v>713</v>
      </c>
      <c r="B503" s="561" t="s">
        <v>1145</v>
      </c>
      <c r="C503" s="561" t="s">
        <v>299</v>
      </c>
      <c r="D503" s="562">
        <v>5</v>
      </c>
      <c r="E503" s="562">
        <v>39</v>
      </c>
      <c r="F503" s="562">
        <v>1</v>
      </c>
      <c r="G503" s="562">
        <v>0</v>
      </c>
      <c r="H503" s="562">
        <v>0</v>
      </c>
      <c r="I503" s="562">
        <v>44</v>
      </c>
      <c r="J503" s="563">
        <v>44</v>
      </c>
    </row>
    <row r="504" spans="1:10" ht="12.6" customHeight="1" x14ac:dyDescent="0.25">
      <c r="A504" s="695" t="s">
        <v>713</v>
      </c>
      <c r="B504" s="561" t="s">
        <v>1437</v>
      </c>
      <c r="C504" s="561" t="s">
        <v>1438</v>
      </c>
      <c r="D504" s="562">
        <v>11</v>
      </c>
      <c r="E504" s="562">
        <v>425</v>
      </c>
      <c r="F504" s="562">
        <v>13</v>
      </c>
      <c r="G504" s="562">
        <v>0</v>
      </c>
      <c r="H504" s="562">
        <v>303</v>
      </c>
      <c r="I504" s="562">
        <v>133</v>
      </c>
      <c r="J504" s="563">
        <v>436</v>
      </c>
    </row>
    <row r="505" spans="1:10" ht="12.6" customHeight="1" x14ac:dyDescent="0.25">
      <c r="A505" s="695" t="s">
        <v>713</v>
      </c>
      <c r="B505" s="561" t="s">
        <v>1970</v>
      </c>
      <c r="C505" s="561" t="s">
        <v>1971</v>
      </c>
      <c r="D505" s="562">
        <v>0</v>
      </c>
      <c r="E505" s="562">
        <v>11</v>
      </c>
      <c r="F505" s="562">
        <v>7</v>
      </c>
      <c r="G505" s="562">
        <v>0</v>
      </c>
      <c r="H505" s="562">
        <v>11</v>
      </c>
      <c r="I505" s="562">
        <v>0</v>
      </c>
      <c r="J505" s="563">
        <v>11</v>
      </c>
    </row>
    <row r="506" spans="1:10" ht="12.6" customHeight="1" x14ac:dyDescent="0.25">
      <c r="A506" s="695" t="s">
        <v>713</v>
      </c>
      <c r="B506" s="561" t="s">
        <v>1972</v>
      </c>
      <c r="C506" s="561" t="s">
        <v>206</v>
      </c>
      <c r="D506" s="562">
        <v>12</v>
      </c>
      <c r="E506" s="562">
        <v>112</v>
      </c>
      <c r="F506" s="562">
        <v>124</v>
      </c>
      <c r="G506" s="562">
        <v>124</v>
      </c>
      <c r="H506" s="562">
        <v>124</v>
      </c>
      <c r="I506" s="562">
        <v>0</v>
      </c>
      <c r="J506" s="563">
        <v>124</v>
      </c>
    </row>
    <row r="507" spans="1:10" ht="12.6" customHeight="1" x14ac:dyDescent="0.25">
      <c r="A507" s="695" t="s">
        <v>713</v>
      </c>
      <c r="B507" s="561" t="s">
        <v>1973</v>
      </c>
      <c r="C507" s="561" t="s">
        <v>292</v>
      </c>
      <c r="D507" s="562">
        <v>1</v>
      </c>
      <c r="E507" s="562">
        <v>32</v>
      </c>
      <c r="F507" s="562">
        <v>4</v>
      </c>
      <c r="G507" s="562">
        <v>0</v>
      </c>
      <c r="H507" s="562">
        <v>33</v>
      </c>
      <c r="I507" s="562">
        <v>0</v>
      </c>
      <c r="J507" s="563">
        <v>33</v>
      </c>
    </row>
    <row r="508" spans="1:10" ht="12.6" customHeight="1" x14ac:dyDescent="0.25">
      <c r="A508" s="695" t="s">
        <v>713</v>
      </c>
      <c r="B508" s="561" t="s">
        <v>1974</v>
      </c>
      <c r="C508" s="561" t="s">
        <v>191</v>
      </c>
      <c r="D508" s="562">
        <v>1</v>
      </c>
      <c r="E508" s="562">
        <v>23</v>
      </c>
      <c r="F508" s="562">
        <v>24</v>
      </c>
      <c r="G508" s="562">
        <v>24</v>
      </c>
      <c r="H508" s="562">
        <v>24</v>
      </c>
      <c r="I508" s="562">
        <v>0</v>
      </c>
      <c r="J508" s="563">
        <v>24</v>
      </c>
    </row>
    <row r="509" spans="1:10" ht="12.6" customHeight="1" x14ac:dyDescent="0.25">
      <c r="A509" s="695" t="s">
        <v>713</v>
      </c>
      <c r="B509" s="561" t="s">
        <v>1975</v>
      </c>
      <c r="C509" s="561" t="s">
        <v>1963</v>
      </c>
      <c r="D509" s="562">
        <v>1</v>
      </c>
      <c r="E509" s="562">
        <v>54</v>
      </c>
      <c r="F509" s="562">
        <v>6</v>
      </c>
      <c r="G509" s="562">
        <v>0</v>
      </c>
      <c r="H509" s="562">
        <v>55</v>
      </c>
      <c r="I509" s="562">
        <v>0</v>
      </c>
      <c r="J509" s="563">
        <v>55</v>
      </c>
    </row>
    <row r="510" spans="1:10" ht="12.6" customHeight="1" x14ac:dyDescent="0.25">
      <c r="A510" s="695" t="s">
        <v>713</v>
      </c>
      <c r="B510" s="561" t="s">
        <v>1976</v>
      </c>
      <c r="C510" s="561" t="s">
        <v>1977</v>
      </c>
      <c r="D510" s="562">
        <v>0</v>
      </c>
      <c r="E510" s="562">
        <v>5</v>
      </c>
      <c r="F510" s="562">
        <v>5</v>
      </c>
      <c r="G510" s="562">
        <v>5</v>
      </c>
      <c r="H510" s="562">
        <v>5</v>
      </c>
      <c r="I510" s="562">
        <v>0</v>
      </c>
      <c r="J510" s="563">
        <v>5</v>
      </c>
    </row>
    <row r="511" spans="1:10" ht="12.6" customHeight="1" x14ac:dyDescent="0.25">
      <c r="A511" s="695" t="s">
        <v>713</v>
      </c>
      <c r="B511" s="561" t="s">
        <v>1978</v>
      </c>
      <c r="C511" s="561" t="s">
        <v>194</v>
      </c>
      <c r="D511" s="562">
        <v>0</v>
      </c>
      <c r="E511" s="562">
        <v>17</v>
      </c>
      <c r="F511" s="562">
        <v>17</v>
      </c>
      <c r="G511" s="562">
        <v>17</v>
      </c>
      <c r="H511" s="562">
        <v>17</v>
      </c>
      <c r="I511" s="562">
        <v>0</v>
      </c>
      <c r="J511" s="563">
        <v>17</v>
      </c>
    </row>
    <row r="512" spans="1:10" ht="12.6" customHeight="1" x14ac:dyDescent="0.25">
      <c r="A512" s="695" t="s">
        <v>713</v>
      </c>
      <c r="B512" s="561" t="s">
        <v>1979</v>
      </c>
      <c r="C512" s="561" t="s">
        <v>1980</v>
      </c>
      <c r="D512" s="562">
        <v>0</v>
      </c>
      <c r="E512" s="562">
        <v>9</v>
      </c>
      <c r="F512" s="562">
        <v>5</v>
      </c>
      <c r="G512" s="562">
        <v>0</v>
      </c>
      <c r="H512" s="562">
        <v>9</v>
      </c>
      <c r="I512" s="562">
        <v>0</v>
      </c>
      <c r="J512" s="563">
        <v>9</v>
      </c>
    </row>
    <row r="513" spans="1:10" ht="12.6" customHeight="1" x14ac:dyDescent="0.25">
      <c r="A513" s="695" t="s">
        <v>713</v>
      </c>
      <c r="B513" s="561" t="s">
        <v>1981</v>
      </c>
      <c r="C513" s="561" t="s">
        <v>216</v>
      </c>
      <c r="D513" s="562">
        <v>1</v>
      </c>
      <c r="E513" s="562">
        <v>45</v>
      </c>
      <c r="F513" s="562">
        <v>46</v>
      </c>
      <c r="G513" s="562">
        <v>46</v>
      </c>
      <c r="H513" s="562">
        <v>46</v>
      </c>
      <c r="I513" s="562">
        <v>0</v>
      </c>
      <c r="J513" s="563">
        <v>46</v>
      </c>
    </row>
    <row r="514" spans="1:10" ht="12.6" customHeight="1" x14ac:dyDescent="0.25">
      <c r="A514" s="695" t="s">
        <v>713</v>
      </c>
      <c r="B514" s="561" t="s">
        <v>1982</v>
      </c>
      <c r="C514" s="561" t="s">
        <v>1983</v>
      </c>
      <c r="D514" s="562">
        <v>0</v>
      </c>
      <c r="E514" s="562">
        <v>1</v>
      </c>
      <c r="F514" s="562">
        <v>1</v>
      </c>
      <c r="G514" s="562">
        <v>1</v>
      </c>
      <c r="H514" s="562">
        <v>1</v>
      </c>
      <c r="I514" s="562">
        <v>0</v>
      </c>
      <c r="J514" s="563">
        <v>1</v>
      </c>
    </row>
    <row r="515" spans="1:10" ht="12.6" customHeight="1" x14ac:dyDescent="0.25">
      <c r="A515" s="695" t="s">
        <v>713</v>
      </c>
      <c r="B515" s="561" t="s">
        <v>1984</v>
      </c>
      <c r="C515" s="561" t="s">
        <v>1985</v>
      </c>
      <c r="D515" s="562">
        <v>5</v>
      </c>
      <c r="E515" s="562">
        <v>24</v>
      </c>
      <c r="F515" s="562">
        <v>28</v>
      </c>
      <c r="G515" s="562">
        <v>29</v>
      </c>
      <c r="H515" s="562">
        <v>29</v>
      </c>
      <c r="I515" s="562">
        <v>0</v>
      </c>
      <c r="J515" s="563">
        <v>29</v>
      </c>
    </row>
    <row r="516" spans="1:10" ht="12.6" customHeight="1" x14ac:dyDescent="0.25">
      <c r="A516" s="695" t="s">
        <v>713</v>
      </c>
      <c r="B516" s="561" t="s">
        <v>1986</v>
      </c>
      <c r="C516" s="561" t="s">
        <v>1987</v>
      </c>
      <c r="D516" s="562">
        <v>0</v>
      </c>
      <c r="E516" s="562">
        <v>7</v>
      </c>
      <c r="F516" s="562">
        <v>7</v>
      </c>
      <c r="G516" s="562">
        <v>7</v>
      </c>
      <c r="H516" s="562">
        <v>7</v>
      </c>
      <c r="I516" s="562">
        <v>0</v>
      </c>
      <c r="J516" s="563">
        <v>7</v>
      </c>
    </row>
    <row r="517" spans="1:10" ht="12.6" customHeight="1" x14ac:dyDescent="0.25">
      <c r="A517" s="695" t="s">
        <v>713</v>
      </c>
      <c r="B517" s="561" t="s">
        <v>1988</v>
      </c>
      <c r="C517" s="561" t="s">
        <v>1989</v>
      </c>
      <c r="D517" s="562">
        <v>5</v>
      </c>
      <c r="E517" s="562">
        <v>93</v>
      </c>
      <c r="F517" s="562">
        <v>6</v>
      </c>
      <c r="G517" s="562">
        <v>0</v>
      </c>
      <c r="H517" s="562">
        <v>0</v>
      </c>
      <c r="I517" s="562">
        <v>98</v>
      </c>
      <c r="J517" s="563">
        <v>98</v>
      </c>
    </row>
    <row r="518" spans="1:10" ht="12.6" customHeight="1" x14ac:dyDescent="0.25">
      <c r="A518" s="695" t="s">
        <v>713</v>
      </c>
      <c r="B518" s="561" t="s">
        <v>1433</v>
      </c>
      <c r="C518" s="561" t="s">
        <v>1432</v>
      </c>
      <c r="D518" s="562">
        <v>6</v>
      </c>
      <c r="E518" s="562">
        <v>187</v>
      </c>
      <c r="F518" s="562">
        <v>83</v>
      </c>
      <c r="G518" s="562">
        <v>43</v>
      </c>
      <c r="H518" s="562">
        <v>193</v>
      </c>
      <c r="I518" s="562">
        <v>0</v>
      </c>
      <c r="J518" s="563">
        <v>193</v>
      </c>
    </row>
    <row r="519" spans="1:10" ht="12.6" customHeight="1" x14ac:dyDescent="0.25">
      <c r="A519" s="695" t="s">
        <v>713</v>
      </c>
      <c r="B519" s="561" t="s">
        <v>1313</v>
      </c>
      <c r="C519" s="561" t="s">
        <v>292</v>
      </c>
      <c r="D519" s="562">
        <v>25</v>
      </c>
      <c r="E519" s="562">
        <v>383</v>
      </c>
      <c r="F519" s="562">
        <v>198</v>
      </c>
      <c r="G519" s="562">
        <v>149</v>
      </c>
      <c r="H519" s="562">
        <v>408</v>
      </c>
      <c r="I519" s="562">
        <v>0</v>
      </c>
      <c r="J519" s="563">
        <v>408</v>
      </c>
    </row>
    <row r="520" spans="1:10" ht="12.6" customHeight="1" x14ac:dyDescent="0.25">
      <c r="A520" s="695" t="s">
        <v>713</v>
      </c>
      <c r="B520" s="561" t="s">
        <v>1444</v>
      </c>
      <c r="C520" s="561" t="s">
        <v>1443</v>
      </c>
      <c r="D520" s="562">
        <v>11</v>
      </c>
      <c r="E520" s="562">
        <v>138</v>
      </c>
      <c r="F520" s="562">
        <v>68</v>
      </c>
      <c r="G520" s="562">
        <v>52</v>
      </c>
      <c r="H520" s="562">
        <v>142</v>
      </c>
      <c r="I520" s="562">
        <v>7</v>
      </c>
      <c r="J520" s="563">
        <v>149</v>
      </c>
    </row>
    <row r="521" spans="1:10" ht="12.6" customHeight="1" x14ac:dyDescent="0.25">
      <c r="A521" s="695" t="s">
        <v>713</v>
      </c>
      <c r="B521" s="561" t="s">
        <v>1326</v>
      </c>
      <c r="C521" s="561" t="s">
        <v>1325</v>
      </c>
      <c r="D521" s="562">
        <v>14</v>
      </c>
      <c r="E521" s="562">
        <v>193</v>
      </c>
      <c r="F521" s="562">
        <v>42</v>
      </c>
      <c r="G521" s="562">
        <v>27</v>
      </c>
      <c r="H521" s="562">
        <v>161</v>
      </c>
      <c r="I521" s="562">
        <v>46</v>
      </c>
      <c r="J521" s="563">
        <v>207</v>
      </c>
    </row>
    <row r="522" spans="1:10" ht="12.6" customHeight="1" x14ac:dyDescent="0.25">
      <c r="A522" s="695" t="s">
        <v>713</v>
      </c>
      <c r="B522" s="561" t="s">
        <v>1441</v>
      </c>
      <c r="C522" s="561" t="s">
        <v>1990</v>
      </c>
      <c r="D522" s="562">
        <v>6</v>
      </c>
      <c r="E522" s="562">
        <v>24</v>
      </c>
      <c r="F522" s="562">
        <v>30</v>
      </c>
      <c r="G522" s="562">
        <v>30</v>
      </c>
      <c r="H522" s="562">
        <v>30</v>
      </c>
      <c r="I522" s="562">
        <v>0</v>
      </c>
      <c r="J522" s="563">
        <v>30</v>
      </c>
    </row>
    <row r="523" spans="1:10" ht="12.6" customHeight="1" x14ac:dyDescent="0.25">
      <c r="A523" s="695" t="s">
        <v>713</v>
      </c>
      <c r="B523" s="561" t="s">
        <v>1439</v>
      </c>
      <c r="C523" s="561" t="s">
        <v>1438</v>
      </c>
      <c r="D523" s="562">
        <v>30</v>
      </c>
      <c r="E523" s="562">
        <v>536</v>
      </c>
      <c r="F523" s="562">
        <v>27</v>
      </c>
      <c r="G523" s="562">
        <v>0</v>
      </c>
      <c r="H523" s="562">
        <v>415</v>
      </c>
      <c r="I523" s="562">
        <v>151</v>
      </c>
      <c r="J523" s="563">
        <v>566</v>
      </c>
    </row>
    <row r="524" spans="1:10" ht="12.6" customHeight="1" x14ac:dyDescent="0.25">
      <c r="A524" s="695" t="s">
        <v>713</v>
      </c>
      <c r="B524" s="561" t="s">
        <v>1991</v>
      </c>
      <c r="C524" s="561" t="s">
        <v>1992</v>
      </c>
      <c r="D524" s="562">
        <v>1</v>
      </c>
      <c r="E524" s="562">
        <v>2</v>
      </c>
      <c r="F524" s="562">
        <v>2</v>
      </c>
      <c r="G524" s="562">
        <v>0</v>
      </c>
      <c r="H524" s="562">
        <v>2</v>
      </c>
      <c r="I524" s="562">
        <v>1</v>
      </c>
      <c r="J524" s="563">
        <v>3</v>
      </c>
    </row>
    <row r="525" spans="1:10" ht="12.6" customHeight="1" x14ac:dyDescent="0.25">
      <c r="A525" s="695" t="s">
        <v>713</v>
      </c>
      <c r="B525" s="561" t="s">
        <v>1993</v>
      </c>
      <c r="C525" s="561" t="s">
        <v>1994</v>
      </c>
      <c r="D525" s="562">
        <v>2</v>
      </c>
      <c r="E525" s="562">
        <v>10</v>
      </c>
      <c r="F525" s="562">
        <v>1</v>
      </c>
      <c r="G525" s="562">
        <v>0</v>
      </c>
      <c r="H525" s="562">
        <v>12</v>
      </c>
      <c r="I525" s="562">
        <v>0</v>
      </c>
      <c r="J525" s="563">
        <v>12</v>
      </c>
    </row>
    <row r="526" spans="1:10" ht="12.6" customHeight="1" x14ac:dyDescent="0.25">
      <c r="A526" s="695" t="s">
        <v>713</v>
      </c>
      <c r="B526" s="561" t="s">
        <v>1995</v>
      </c>
      <c r="C526" s="561" t="s">
        <v>1996</v>
      </c>
      <c r="D526" s="562">
        <v>3</v>
      </c>
      <c r="E526" s="562">
        <v>10</v>
      </c>
      <c r="F526" s="562">
        <v>11</v>
      </c>
      <c r="G526" s="562">
        <v>13</v>
      </c>
      <c r="H526" s="562">
        <v>9</v>
      </c>
      <c r="I526" s="562">
        <v>4</v>
      </c>
      <c r="J526" s="563">
        <v>13</v>
      </c>
    </row>
    <row r="527" spans="1:10" ht="12.6" customHeight="1" x14ac:dyDescent="0.25">
      <c r="A527" s="695" t="s">
        <v>713</v>
      </c>
      <c r="B527" s="561" t="s">
        <v>1997</v>
      </c>
      <c r="C527" s="561" t="s">
        <v>1436</v>
      </c>
      <c r="D527" s="562">
        <v>2</v>
      </c>
      <c r="E527" s="562">
        <v>12</v>
      </c>
      <c r="F527" s="562">
        <v>14</v>
      </c>
      <c r="G527" s="562">
        <v>0</v>
      </c>
      <c r="H527" s="562">
        <v>14</v>
      </c>
      <c r="I527" s="562">
        <v>0</v>
      </c>
      <c r="J527" s="563">
        <v>14</v>
      </c>
    </row>
    <row r="528" spans="1:10" ht="12.6" customHeight="1" x14ac:dyDescent="0.25">
      <c r="A528" s="695" t="s">
        <v>713</v>
      </c>
      <c r="B528" s="561" t="s">
        <v>1998</v>
      </c>
      <c r="C528" s="561" t="s">
        <v>1999</v>
      </c>
      <c r="D528" s="562">
        <v>1</v>
      </c>
      <c r="E528" s="562">
        <v>5</v>
      </c>
      <c r="F528" s="562">
        <v>1</v>
      </c>
      <c r="G528" s="562">
        <v>0</v>
      </c>
      <c r="H528" s="562">
        <v>6</v>
      </c>
      <c r="I528" s="562">
        <v>0</v>
      </c>
      <c r="J528" s="563">
        <v>6</v>
      </c>
    </row>
    <row r="529" spans="1:10" ht="12.6" customHeight="1" x14ac:dyDescent="0.25">
      <c r="A529" s="695" t="s">
        <v>713</v>
      </c>
      <c r="B529" s="561" t="s">
        <v>2000</v>
      </c>
      <c r="C529" s="561" t="s">
        <v>2001</v>
      </c>
      <c r="D529" s="562">
        <v>1</v>
      </c>
      <c r="E529" s="562">
        <v>0</v>
      </c>
      <c r="F529" s="562">
        <v>1</v>
      </c>
      <c r="G529" s="562">
        <v>1</v>
      </c>
      <c r="H529" s="562">
        <v>1</v>
      </c>
      <c r="I529" s="562">
        <v>0</v>
      </c>
      <c r="J529" s="563">
        <v>1</v>
      </c>
    </row>
    <row r="530" spans="1:10" ht="12.6" customHeight="1" x14ac:dyDescent="0.25">
      <c r="A530" s="695" t="s">
        <v>713</v>
      </c>
      <c r="B530" s="561" t="s">
        <v>2002</v>
      </c>
      <c r="C530" s="561" t="s">
        <v>1443</v>
      </c>
      <c r="D530" s="562">
        <v>1</v>
      </c>
      <c r="E530" s="562">
        <v>4</v>
      </c>
      <c r="F530" s="562">
        <v>3</v>
      </c>
      <c r="G530" s="562">
        <v>0</v>
      </c>
      <c r="H530" s="562">
        <v>5</v>
      </c>
      <c r="I530" s="562">
        <v>0</v>
      </c>
      <c r="J530" s="563">
        <v>5</v>
      </c>
    </row>
    <row r="531" spans="1:10" ht="12.6" customHeight="1" x14ac:dyDescent="0.25">
      <c r="A531" s="695" t="s">
        <v>713</v>
      </c>
      <c r="B531" s="561" t="s">
        <v>1834</v>
      </c>
      <c r="C531" s="561" t="s">
        <v>292</v>
      </c>
      <c r="D531" s="562">
        <v>1</v>
      </c>
      <c r="E531" s="562">
        <v>6</v>
      </c>
      <c r="F531" s="562">
        <v>0</v>
      </c>
      <c r="G531" s="562">
        <v>0</v>
      </c>
      <c r="H531" s="562">
        <v>6</v>
      </c>
      <c r="I531" s="562">
        <v>1</v>
      </c>
      <c r="J531" s="563">
        <v>7</v>
      </c>
    </row>
    <row r="532" spans="1:10" ht="12.6" customHeight="1" x14ac:dyDescent="0.25">
      <c r="A532" s="695" t="s">
        <v>713</v>
      </c>
      <c r="B532" s="561" t="s">
        <v>2003</v>
      </c>
      <c r="C532" s="561" t="s">
        <v>2004</v>
      </c>
      <c r="D532" s="562">
        <v>0</v>
      </c>
      <c r="E532" s="562">
        <v>2</v>
      </c>
      <c r="F532" s="562">
        <v>2</v>
      </c>
      <c r="G532" s="562">
        <v>2</v>
      </c>
      <c r="H532" s="562">
        <v>2</v>
      </c>
      <c r="I532" s="562">
        <v>0</v>
      </c>
      <c r="J532" s="563">
        <v>2</v>
      </c>
    </row>
    <row r="533" spans="1:10" ht="12.6" customHeight="1" x14ac:dyDescent="0.25">
      <c r="A533" s="695" t="s">
        <v>713</v>
      </c>
      <c r="B533" s="561" t="s">
        <v>2005</v>
      </c>
      <c r="C533" s="561" t="s">
        <v>2006</v>
      </c>
      <c r="D533" s="562">
        <v>1</v>
      </c>
      <c r="E533" s="562">
        <v>4</v>
      </c>
      <c r="F533" s="562">
        <v>0</v>
      </c>
      <c r="G533" s="562">
        <v>0</v>
      </c>
      <c r="H533" s="562">
        <v>4</v>
      </c>
      <c r="I533" s="562">
        <v>1</v>
      </c>
      <c r="J533" s="563">
        <v>5</v>
      </c>
    </row>
    <row r="534" spans="1:10" ht="12.6" customHeight="1" x14ac:dyDescent="0.25">
      <c r="A534" s="695" t="s">
        <v>713</v>
      </c>
      <c r="B534" s="561" t="s">
        <v>2007</v>
      </c>
      <c r="C534" s="561" t="s">
        <v>2008</v>
      </c>
      <c r="D534" s="562">
        <v>0</v>
      </c>
      <c r="E534" s="562">
        <v>4</v>
      </c>
      <c r="F534" s="562">
        <v>4</v>
      </c>
      <c r="G534" s="562">
        <v>4</v>
      </c>
      <c r="H534" s="562">
        <v>4</v>
      </c>
      <c r="I534" s="562">
        <v>0</v>
      </c>
      <c r="J534" s="563">
        <v>4</v>
      </c>
    </row>
    <row r="535" spans="1:10" ht="12.6" customHeight="1" x14ac:dyDescent="0.25">
      <c r="A535" s="695" t="s">
        <v>713</v>
      </c>
      <c r="B535" s="561" t="s">
        <v>2009</v>
      </c>
      <c r="C535" s="561" t="s">
        <v>2010</v>
      </c>
      <c r="D535" s="562">
        <v>0</v>
      </c>
      <c r="E535" s="562">
        <v>3</v>
      </c>
      <c r="F535" s="562">
        <v>3</v>
      </c>
      <c r="G535" s="562">
        <v>3</v>
      </c>
      <c r="H535" s="562">
        <v>3</v>
      </c>
      <c r="I535" s="562">
        <v>0</v>
      </c>
      <c r="J535" s="563">
        <v>3</v>
      </c>
    </row>
    <row r="536" spans="1:10" ht="12.6" customHeight="1" x14ac:dyDescent="0.25">
      <c r="A536" s="695" t="s">
        <v>713</v>
      </c>
      <c r="B536" s="561" t="s">
        <v>2011</v>
      </c>
      <c r="C536" s="561" t="s">
        <v>1325</v>
      </c>
      <c r="D536" s="562">
        <v>2</v>
      </c>
      <c r="E536" s="562">
        <v>3</v>
      </c>
      <c r="F536" s="562">
        <v>0</v>
      </c>
      <c r="G536" s="562">
        <v>0</v>
      </c>
      <c r="H536" s="562">
        <v>5</v>
      </c>
      <c r="I536" s="562">
        <v>0</v>
      </c>
      <c r="J536" s="563">
        <v>5</v>
      </c>
    </row>
    <row r="537" spans="1:10" ht="12.6" customHeight="1" x14ac:dyDescent="0.25">
      <c r="A537" s="695" t="s">
        <v>713</v>
      </c>
      <c r="B537" s="561" t="s">
        <v>1434</v>
      </c>
      <c r="C537" s="561" t="s">
        <v>1432</v>
      </c>
      <c r="D537" s="562">
        <v>24</v>
      </c>
      <c r="E537" s="562">
        <v>46</v>
      </c>
      <c r="F537" s="562">
        <v>25</v>
      </c>
      <c r="G537" s="562">
        <v>21</v>
      </c>
      <c r="H537" s="562">
        <v>57</v>
      </c>
      <c r="I537" s="562">
        <v>13</v>
      </c>
      <c r="J537" s="563">
        <v>70</v>
      </c>
    </row>
    <row r="538" spans="1:10" ht="12.6" customHeight="1" x14ac:dyDescent="0.25">
      <c r="A538" s="695" t="s">
        <v>713</v>
      </c>
      <c r="B538" s="561" t="s">
        <v>1435</v>
      </c>
      <c r="C538" s="561" t="s">
        <v>1436</v>
      </c>
      <c r="D538" s="562">
        <v>31</v>
      </c>
      <c r="E538" s="562">
        <v>57</v>
      </c>
      <c r="F538" s="562">
        <v>75</v>
      </c>
      <c r="G538" s="562">
        <v>0</v>
      </c>
      <c r="H538" s="562">
        <v>72</v>
      </c>
      <c r="I538" s="562">
        <v>16</v>
      </c>
      <c r="J538" s="563">
        <v>88</v>
      </c>
    </row>
    <row r="539" spans="1:10" ht="12.6" customHeight="1" x14ac:dyDescent="0.25">
      <c r="A539" s="695" t="s">
        <v>713</v>
      </c>
      <c r="B539" s="561" t="s">
        <v>1314</v>
      </c>
      <c r="C539" s="561" t="s">
        <v>292</v>
      </c>
      <c r="D539" s="562">
        <v>14</v>
      </c>
      <c r="E539" s="562">
        <v>20</v>
      </c>
      <c r="F539" s="562">
        <v>13</v>
      </c>
      <c r="G539" s="562">
        <v>9</v>
      </c>
      <c r="H539" s="562">
        <v>30</v>
      </c>
      <c r="I539" s="562">
        <v>4</v>
      </c>
      <c r="J539" s="563">
        <v>34</v>
      </c>
    </row>
    <row r="540" spans="1:10" ht="12.6" customHeight="1" x14ac:dyDescent="0.25">
      <c r="A540" s="695" t="s">
        <v>713</v>
      </c>
      <c r="B540" s="561" t="s">
        <v>1445</v>
      </c>
      <c r="C540" s="561" t="s">
        <v>1443</v>
      </c>
      <c r="D540" s="562">
        <v>7</v>
      </c>
      <c r="E540" s="562">
        <v>21</v>
      </c>
      <c r="F540" s="562">
        <v>10</v>
      </c>
      <c r="G540" s="562">
        <v>0</v>
      </c>
      <c r="H540" s="562">
        <v>21</v>
      </c>
      <c r="I540" s="562">
        <v>7</v>
      </c>
      <c r="J540" s="563">
        <v>28</v>
      </c>
    </row>
    <row r="541" spans="1:10" ht="12.6" customHeight="1" x14ac:dyDescent="0.25">
      <c r="A541" s="695" t="s">
        <v>713</v>
      </c>
      <c r="B541" s="561" t="s">
        <v>1327</v>
      </c>
      <c r="C541" s="561" t="s">
        <v>1325</v>
      </c>
      <c r="D541" s="562">
        <v>17</v>
      </c>
      <c r="E541" s="562">
        <v>52</v>
      </c>
      <c r="F541" s="562">
        <v>16</v>
      </c>
      <c r="G541" s="562">
        <v>12</v>
      </c>
      <c r="H541" s="562">
        <v>56</v>
      </c>
      <c r="I541" s="562">
        <v>13</v>
      </c>
      <c r="J541" s="563">
        <v>69</v>
      </c>
    </row>
    <row r="542" spans="1:10" ht="12.6" customHeight="1" x14ac:dyDescent="0.25">
      <c r="A542" s="695" t="s">
        <v>713</v>
      </c>
      <c r="B542" s="561" t="s">
        <v>1147</v>
      </c>
      <c r="C542" s="561" t="s">
        <v>299</v>
      </c>
      <c r="D542" s="562">
        <v>4</v>
      </c>
      <c r="E542" s="562">
        <v>18</v>
      </c>
      <c r="F542" s="562">
        <v>2</v>
      </c>
      <c r="G542" s="562">
        <v>0</v>
      </c>
      <c r="H542" s="562">
        <v>17</v>
      </c>
      <c r="I542" s="562">
        <v>5</v>
      </c>
      <c r="J542" s="563">
        <v>22</v>
      </c>
    </row>
    <row r="543" spans="1:10" ht="12.6" customHeight="1" x14ac:dyDescent="0.25">
      <c r="A543" s="695" t="s">
        <v>713</v>
      </c>
      <c r="B543" s="561" t="s">
        <v>1440</v>
      </c>
      <c r="C543" s="561" t="s">
        <v>1438</v>
      </c>
      <c r="D543" s="562">
        <v>7</v>
      </c>
      <c r="E543" s="562">
        <v>36</v>
      </c>
      <c r="F543" s="562">
        <v>3</v>
      </c>
      <c r="G543" s="562">
        <v>0</v>
      </c>
      <c r="H543" s="562">
        <v>39</v>
      </c>
      <c r="I543" s="562">
        <v>4</v>
      </c>
      <c r="J543" s="563">
        <v>43</v>
      </c>
    </row>
    <row r="544" spans="1:10" ht="12.6" customHeight="1" x14ac:dyDescent="0.25">
      <c r="A544" s="560" t="s">
        <v>1446</v>
      </c>
      <c r="B544" s="558"/>
      <c r="C544" s="558"/>
      <c r="D544" s="559">
        <f>SUM(D491:D543)</f>
        <v>584</v>
      </c>
      <c r="E544" s="559">
        <f t="shared" ref="E544:J544" si="14">SUM(E491:E543)</f>
        <v>4230</v>
      </c>
      <c r="F544" s="559">
        <f t="shared" si="14"/>
        <v>1170</v>
      </c>
      <c r="G544" s="559">
        <f t="shared" si="14"/>
        <v>692</v>
      </c>
      <c r="H544" s="559">
        <f t="shared" si="14"/>
        <v>4152</v>
      </c>
      <c r="I544" s="559">
        <f t="shared" si="14"/>
        <v>662</v>
      </c>
      <c r="J544" s="559">
        <f t="shared" si="14"/>
        <v>4814</v>
      </c>
    </row>
    <row r="545" spans="1:10" ht="12.6" customHeight="1" x14ac:dyDescent="0.25">
      <c r="A545" s="695" t="s">
        <v>1137</v>
      </c>
      <c r="B545" s="561" t="s">
        <v>2012</v>
      </c>
      <c r="C545" s="561" t="s">
        <v>2013</v>
      </c>
      <c r="D545" s="562">
        <v>44</v>
      </c>
      <c r="E545" s="562">
        <v>100</v>
      </c>
      <c r="F545" s="562">
        <v>3</v>
      </c>
      <c r="G545" s="562">
        <v>0</v>
      </c>
      <c r="H545" s="562">
        <v>129</v>
      </c>
      <c r="I545" s="562">
        <v>15</v>
      </c>
      <c r="J545" s="563">
        <v>144</v>
      </c>
    </row>
    <row r="546" spans="1:10" ht="12.6" customHeight="1" x14ac:dyDescent="0.25">
      <c r="A546" s="695" t="s">
        <v>1137</v>
      </c>
      <c r="B546" s="561" t="s">
        <v>2014</v>
      </c>
      <c r="C546" s="561" t="s">
        <v>2015</v>
      </c>
      <c r="D546" s="562">
        <v>30</v>
      </c>
      <c r="E546" s="562">
        <v>49</v>
      </c>
      <c r="F546" s="562">
        <v>3</v>
      </c>
      <c r="G546" s="562">
        <v>0</v>
      </c>
      <c r="H546" s="562">
        <v>79</v>
      </c>
      <c r="I546" s="562">
        <v>0</v>
      </c>
      <c r="J546" s="563">
        <v>79</v>
      </c>
    </row>
    <row r="547" spans="1:10" ht="12.6" customHeight="1" x14ac:dyDescent="0.25">
      <c r="A547" s="695" t="s">
        <v>1137</v>
      </c>
      <c r="B547" s="561" t="s">
        <v>2016</v>
      </c>
      <c r="C547" s="561" t="s">
        <v>2017</v>
      </c>
      <c r="D547" s="562">
        <v>7</v>
      </c>
      <c r="E547" s="562">
        <v>17</v>
      </c>
      <c r="F547" s="562">
        <v>1</v>
      </c>
      <c r="G547" s="562">
        <v>0</v>
      </c>
      <c r="H547" s="562">
        <v>24</v>
      </c>
      <c r="I547" s="562">
        <v>0</v>
      </c>
      <c r="J547" s="563">
        <v>24</v>
      </c>
    </row>
    <row r="548" spans="1:10" ht="12.6" customHeight="1" x14ac:dyDescent="0.25">
      <c r="A548" s="695" t="s">
        <v>1137</v>
      </c>
      <c r="B548" s="561" t="s">
        <v>2018</v>
      </c>
      <c r="C548" s="561" t="s">
        <v>2019</v>
      </c>
      <c r="D548" s="562">
        <v>25</v>
      </c>
      <c r="E548" s="562">
        <v>54</v>
      </c>
      <c r="F548" s="562">
        <v>4</v>
      </c>
      <c r="G548" s="562">
        <v>0</v>
      </c>
      <c r="H548" s="562">
        <v>63</v>
      </c>
      <c r="I548" s="562">
        <v>16</v>
      </c>
      <c r="J548" s="563">
        <v>79</v>
      </c>
    </row>
    <row r="549" spans="1:10" ht="12.6" customHeight="1" x14ac:dyDescent="0.25">
      <c r="A549" s="695" t="s">
        <v>1137</v>
      </c>
      <c r="B549" s="561" t="s">
        <v>2020</v>
      </c>
      <c r="C549" s="561" t="s">
        <v>2021</v>
      </c>
      <c r="D549" s="562">
        <v>1</v>
      </c>
      <c r="E549" s="562">
        <v>4</v>
      </c>
      <c r="F549" s="562">
        <v>4</v>
      </c>
      <c r="G549" s="562">
        <v>5</v>
      </c>
      <c r="H549" s="562">
        <v>5</v>
      </c>
      <c r="I549" s="562">
        <v>0</v>
      </c>
      <c r="J549" s="563">
        <v>5</v>
      </c>
    </row>
    <row r="550" spans="1:10" ht="12.6" customHeight="1" x14ac:dyDescent="0.25">
      <c r="A550" s="695" t="s">
        <v>1137</v>
      </c>
      <c r="B550" s="561" t="s">
        <v>2022</v>
      </c>
      <c r="C550" s="561" t="s">
        <v>2023</v>
      </c>
      <c r="D550" s="562">
        <v>25</v>
      </c>
      <c r="E550" s="562">
        <v>57</v>
      </c>
      <c r="F550" s="562">
        <v>4</v>
      </c>
      <c r="G550" s="562">
        <v>0</v>
      </c>
      <c r="H550" s="562">
        <v>57</v>
      </c>
      <c r="I550" s="562">
        <v>25</v>
      </c>
      <c r="J550" s="563">
        <v>82</v>
      </c>
    </row>
    <row r="551" spans="1:10" ht="12.6" customHeight="1" x14ac:dyDescent="0.25">
      <c r="A551" s="695" t="s">
        <v>1137</v>
      </c>
      <c r="B551" s="561" t="s">
        <v>2024</v>
      </c>
      <c r="C551" s="561" t="s">
        <v>2025</v>
      </c>
      <c r="D551" s="562">
        <v>1</v>
      </c>
      <c r="E551" s="562">
        <v>2</v>
      </c>
      <c r="F551" s="562">
        <v>2</v>
      </c>
      <c r="G551" s="562">
        <v>3</v>
      </c>
      <c r="H551" s="562">
        <v>3</v>
      </c>
      <c r="I551" s="562">
        <v>0</v>
      </c>
      <c r="J551" s="563">
        <v>3</v>
      </c>
    </row>
    <row r="552" spans="1:10" ht="12.6" customHeight="1" x14ac:dyDescent="0.25">
      <c r="A552" s="695" t="s">
        <v>1137</v>
      </c>
      <c r="B552" s="561" t="s">
        <v>2026</v>
      </c>
      <c r="C552" s="561" t="s">
        <v>2027</v>
      </c>
      <c r="D552" s="562">
        <v>2</v>
      </c>
      <c r="E552" s="562">
        <v>9</v>
      </c>
      <c r="F552" s="562">
        <v>0</v>
      </c>
      <c r="G552" s="562">
        <v>0</v>
      </c>
      <c r="H552" s="562">
        <v>7</v>
      </c>
      <c r="I552" s="562">
        <v>4</v>
      </c>
      <c r="J552" s="563">
        <v>11</v>
      </c>
    </row>
    <row r="553" spans="1:10" ht="12.6" customHeight="1" x14ac:dyDescent="0.25">
      <c r="A553" s="695" t="s">
        <v>1137</v>
      </c>
      <c r="B553" s="561" t="s">
        <v>1208</v>
      </c>
      <c r="C553" s="561" t="s">
        <v>1209</v>
      </c>
      <c r="D553" s="562">
        <v>24</v>
      </c>
      <c r="E553" s="562">
        <v>205</v>
      </c>
      <c r="F553" s="562">
        <v>59</v>
      </c>
      <c r="G553" s="562">
        <v>56</v>
      </c>
      <c r="H553" s="562">
        <v>185</v>
      </c>
      <c r="I553" s="562">
        <v>44</v>
      </c>
      <c r="J553" s="563">
        <v>229</v>
      </c>
    </row>
    <row r="554" spans="1:10" ht="12.6" customHeight="1" x14ac:dyDescent="0.25">
      <c r="A554" s="695" t="s">
        <v>1137</v>
      </c>
      <c r="B554" s="561" t="s">
        <v>1451</v>
      </c>
      <c r="C554" s="561" t="s">
        <v>1452</v>
      </c>
      <c r="D554" s="562">
        <v>11</v>
      </c>
      <c r="E554" s="562">
        <v>545</v>
      </c>
      <c r="F554" s="562">
        <v>26</v>
      </c>
      <c r="G554" s="562">
        <v>4</v>
      </c>
      <c r="H554" s="562">
        <v>485</v>
      </c>
      <c r="I554" s="562">
        <v>71</v>
      </c>
      <c r="J554" s="563">
        <v>556</v>
      </c>
    </row>
    <row r="555" spans="1:10" ht="12.6" customHeight="1" x14ac:dyDescent="0.25">
      <c r="A555" s="695" t="s">
        <v>1137</v>
      </c>
      <c r="B555" s="561" t="s">
        <v>2028</v>
      </c>
      <c r="C555" s="561" t="s">
        <v>2029</v>
      </c>
      <c r="D555" s="562">
        <v>1</v>
      </c>
      <c r="E555" s="562">
        <v>6</v>
      </c>
      <c r="F555" s="562">
        <v>0</v>
      </c>
      <c r="G555" s="562">
        <v>0</v>
      </c>
      <c r="H555" s="562">
        <v>3</v>
      </c>
      <c r="I555" s="562">
        <v>4</v>
      </c>
      <c r="J555" s="563">
        <v>7</v>
      </c>
    </row>
    <row r="556" spans="1:10" ht="12.6" customHeight="1" x14ac:dyDescent="0.25">
      <c r="A556" s="695" t="s">
        <v>1137</v>
      </c>
      <c r="B556" s="561" t="s">
        <v>2030</v>
      </c>
      <c r="C556" s="561" t="s">
        <v>2031</v>
      </c>
      <c r="D556" s="562">
        <v>1</v>
      </c>
      <c r="E556" s="562">
        <v>87</v>
      </c>
      <c r="F556" s="562">
        <v>1</v>
      </c>
      <c r="G556" s="562">
        <v>0</v>
      </c>
      <c r="H556" s="562">
        <v>53</v>
      </c>
      <c r="I556" s="562">
        <v>35</v>
      </c>
      <c r="J556" s="563">
        <v>88</v>
      </c>
    </row>
    <row r="557" spans="1:10" ht="12.6" customHeight="1" x14ac:dyDescent="0.25">
      <c r="A557" s="695" t="s">
        <v>1137</v>
      </c>
      <c r="B557" s="561" t="s">
        <v>2032</v>
      </c>
      <c r="C557" s="561" t="s">
        <v>219</v>
      </c>
      <c r="D557" s="562">
        <v>5</v>
      </c>
      <c r="E557" s="562">
        <v>25</v>
      </c>
      <c r="F557" s="562">
        <v>30</v>
      </c>
      <c r="G557" s="562">
        <v>30</v>
      </c>
      <c r="H557" s="562">
        <v>30</v>
      </c>
      <c r="I557" s="562">
        <v>0</v>
      </c>
      <c r="J557" s="563">
        <v>30</v>
      </c>
    </row>
    <row r="558" spans="1:10" ht="12.6" customHeight="1" x14ac:dyDescent="0.25">
      <c r="A558" s="695" t="s">
        <v>1137</v>
      </c>
      <c r="B558" s="561" t="s">
        <v>2033</v>
      </c>
      <c r="C558" s="561" t="s">
        <v>2015</v>
      </c>
      <c r="D558" s="562">
        <v>1</v>
      </c>
      <c r="E558" s="562">
        <v>47</v>
      </c>
      <c r="F558" s="562">
        <v>0</v>
      </c>
      <c r="G558" s="562">
        <v>0</v>
      </c>
      <c r="H558" s="562">
        <v>48</v>
      </c>
      <c r="I558" s="562">
        <v>0</v>
      </c>
      <c r="J558" s="563">
        <v>48</v>
      </c>
    </row>
    <row r="559" spans="1:10" ht="12.6" customHeight="1" x14ac:dyDescent="0.25">
      <c r="A559" s="695" t="s">
        <v>1137</v>
      </c>
      <c r="B559" s="561" t="s">
        <v>2034</v>
      </c>
      <c r="C559" s="561" t="s">
        <v>2017</v>
      </c>
      <c r="D559" s="562">
        <v>2</v>
      </c>
      <c r="E559" s="562">
        <v>40</v>
      </c>
      <c r="F559" s="562">
        <v>1</v>
      </c>
      <c r="G559" s="562">
        <v>0</v>
      </c>
      <c r="H559" s="562">
        <v>17</v>
      </c>
      <c r="I559" s="562">
        <v>25</v>
      </c>
      <c r="J559" s="563">
        <v>42</v>
      </c>
    </row>
    <row r="560" spans="1:10" ht="12.6" customHeight="1" x14ac:dyDescent="0.25">
      <c r="A560" s="695" t="s">
        <v>1137</v>
      </c>
      <c r="B560" s="561" t="s">
        <v>1210</v>
      </c>
      <c r="C560" s="561" t="s">
        <v>1209</v>
      </c>
      <c r="D560" s="562">
        <v>9</v>
      </c>
      <c r="E560" s="562">
        <v>145</v>
      </c>
      <c r="F560" s="562">
        <v>25</v>
      </c>
      <c r="G560" s="562">
        <v>17</v>
      </c>
      <c r="H560" s="562">
        <v>154</v>
      </c>
      <c r="I560" s="562">
        <v>0</v>
      </c>
      <c r="J560" s="563">
        <v>154</v>
      </c>
    </row>
    <row r="561" spans="1:10" ht="12.6" customHeight="1" x14ac:dyDescent="0.25">
      <c r="A561" s="695" t="s">
        <v>1137</v>
      </c>
      <c r="B561" s="561" t="s">
        <v>1453</v>
      </c>
      <c r="C561" s="561" t="s">
        <v>1452</v>
      </c>
      <c r="D561" s="562">
        <v>23</v>
      </c>
      <c r="E561" s="562">
        <v>305</v>
      </c>
      <c r="F561" s="562">
        <v>25</v>
      </c>
      <c r="G561" s="562">
        <v>12</v>
      </c>
      <c r="H561" s="562">
        <v>179</v>
      </c>
      <c r="I561" s="562">
        <v>149</v>
      </c>
      <c r="J561" s="563">
        <v>328</v>
      </c>
    </row>
    <row r="562" spans="1:10" ht="12.6" customHeight="1" x14ac:dyDescent="0.25">
      <c r="A562" s="695" t="s">
        <v>1137</v>
      </c>
      <c r="B562" s="561" t="s">
        <v>1447</v>
      </c>
      <c r="C562" s="561" t="s">
        <v>1448</v>
      </c>
      <c r="D562" s="562">
        <v>4</v>
      </c>
      <c r="E562" s="562">
        <v>21</v>
      </c>
      <c r="F562" s="562">
        <v>1</v>
      </c>
      <c r="G562" s="562">
        <v>0</v>
      </c>
      <c r="H562" s="562">
        <v>12</v>
      </c>
      <c r="I562" s="562">
        <v>13</v>
      </c>
      <c r="J562" s="563">
        <v>25</v>
      </c>
    </row>
    <row r="563" spans="1:10" ht="12.6" customHeight="1" x14ac:dyDescent="0.25">
      <c r="A563" s="695" t="s">
        <v>1137</v>
      </c>
      <c r="B563" s="561" t="s">
        <v>1449</v>
      </c>
      <c r="C563" s="561" t="s">
        <v>1450</v>
      </c>
      <c r="D563" s="562">
        <v>25</v>
      </c>
      <c r="E563" s="562">
        <v>80</v>
      </c>
      <c r="F563" s="562">
        <v>15</v>
      </c>
      <c r="G563" s="562">
        <v>4</v>
      </c>
      <c r="H563" s="562">
        <v>62</v>
      </c>
      <c r="I563" s="562">
        <v>43</v>
      </c>
      <c r="J563" s="563">
        <v>105</v>
      </c>
    </row>
    <row r="564" spans="1:10" ht="12.6" customHeight="1" x14ac:dyDescent="0.25">
      <c r="A564" s="560" t="s">
        <v>1454</v>
      </c>
      <c r="B564" s="558"/>
      <c r="C564" s="558"/>
      <c r="D564" s="559">
        <f>SUM(D545:D563)</f>
        <v>241</v>
      </c>
      <c r="E564" s="559">
        <f t="shared" ref="E564:J564" si="15">SUM(E545:E563)</f>
        <v>1798</v>
      </c>
      <c r="F564" s="559">
        <f t="shared" si="15"/>
        <v>204</v>
      </c>
      <c r="G564" s="559">
        <f t="shared" si="15"/>
        <v>131</v>
      </c>
      <c r="H564" s="559">
        <f t="shared" si="15"/>
        <v>1595</v>
      </c>
      <c r="I564" s="559">
        <f t="shared" si="15"/>
        <v>444</v>
      </c>
      <c r="J564" s="559">
        <f t="shared" si="15"/>
        <v>2039</v>
      </c>
    </row>
    <row r="565" spans="1:10" ht="12.6" customHeight="1" x14ac:dyDescent="0.25">
      <c r="A565" s="695" t="s">
        <v>677</v>
      </c>
      <c r="B565" s="561" t="s">
        <v>2035</v>
      </c>
      <c r="C565" s="561" t="s">
        <v>2036</v>
      </c>
      <c r="D565" s="562">
        <v>9</v>
      </c>
      <c r="E565" s="562">
        <v>15</v>
      </c>
      <c r="F565" s="562">
        <v>22</v>
      </c>
      <c r="G565" s="562">
        <v>24</v>
      </c>
      <c r="H565" s="562">
        <v>24</v>
      </c>
      <c r="I565" s="562">
        <v>0</v>
      </c>
      <c r="J565" s="563">
        <v>24</v>
      </c>
    </row>
    <row r="566" spans="1:10" ht="12.6" customHeight="1" x14ac:dyDescent="0.25">
      <c r="A566" s="695" t="s">
        <v>677</v>
      </c>
      <c r="B566" s="561" t="s">
        <v>2037</v>
      </c>
      <c r="C566" s="561" t="s">
        <v>2038</v>
      </c>
      <c r="D566" s="562">
        <v>240</v>
      </c>
      <c r="E566" s="562">
        <v>552</v>
      </c>
      <c r="F566" s="562">
        <v>87</v>
      </c>
      <c r="G566" s="562">
        <v>1</v>
      </c>
      <c r="H566" s="562">
        <v>623</v>
      </c>
      <c r="I566" s="562">
        <v>169</v>
      </c>
      <c r="J566" s="563">
        <v>792</v>
      </c>
    </row>
    <row r="567" spans="1:10" ht="12.6" customHeight="1" x14ac:dyDescent="0.25">
      <c r="A567" s="695" t="s">
        <v>677</v>
      </c>
      <c r="B567" s="561" t="s">
        <v>1163</v>
      </c>
      <c r="C567" s="561" t="s">
        <v>1149</v>
      </c>
      <c r="D567" s="562">
        <v>49</v>
      </c>
      <c r="E567" s="562">
        <v>972</v>
      </c>
      <c r="F567" s="562">
        <v>138</v>
      </c>
      <c r="G567" s="562">
        <v>45</v>
      </c>
      <c r="H567" s="562">
        <v>837</v>
      </c>
      <c r="I567" s="562">
        <v>184</v>
      </c>
      <c r="J567" s="563">
        <v>1021</v>
      </c>
    </row>
    <row r="568" spans="1:10" ht="12.6" customHeight="1" x14ac:dyDescent="0.25">
      <c r="A568" s="695" t="s">
        <v>677</v>
      </c>
      <c r="B568" s="561" t="s">
        <v>2039</v>
      </c>
      <c r="C568" s="561" t="s">
        <v>2040</v>
      </c>
      <c r="D568" s="562">
        <v>1</v>
      </c>
      <c r="E568" s="562">
        <v>10</v>
      </c>
      <c r="F568" s="562">
        <v>0</v>
      </c>
      <c r="G568" s="562">
        <v>0</v>
      </c>
      <c r="H568" s="562">
        <v>11</v>
      </c>
      <c r="I568" s="562">
        <v>0</v>
      </c>
      <c r="J568" s="563">
        <v>11</v>
      </c>
    </row>
    <row r="569" spans="1:10" ht="12.6" customHeight="1" x14ac:dyDescent="0.25">
      <c r="A569" s="695" t="s">
        <v>677</v>
      </c>
      <c r="B569" s="561" t="s">
        <v>2041</v>
      </c>
      <c r="C569" s="561" t="s">
        <v>2042</v>
      </c>
      <c r="D569" s="562">
        <v>0</v>
      </c>
      <c r="E569" s="562">
        <v>7</v>
      </c>
      <c r="F569" s="562">
        <v>3</v>
      </c>
      <c r="G569" s="562">
        <v>0</v>
      </c>
      <c r="H569" s="562">
        <v>7</v>
      </c>
      <c r="I569" s="562">
        <v>0</v>
      </c>
      <c r="J569" s="563">
        <v>7</v>
      </c>
    </row>
    <row r="570" spans="1:10" ht="12.6" customHeight="1" x14ac:dyDescent="0.25">
      <c r="A570" s="695" t="s">
        <v>677</v>
      </c>
      <c r="B570" s="561" t="s">
        <v>2043</v>
      </c>
      <c r="C570" s="561" t="s">
        <v>2044</v>
      </c>
      <c r="D570" s="562">
        <v>4</v>
      </c>
      <c r="E570" s="562">
        <v>30</v>
      </c>
      <c r="F570" s="562">
        <v>6</v>
      </c>
      <c r="G570" s="562">
        <v>0</v>
      </c>
      <c r="H570" s="562">
        <v>11</v>
      </c>
      <c r="I570" s="562">
        <v>23</v>
      </c>
      <c r="J570" s="563">
        <v>34</v>
      </c>
    </row>
    <row r="571" spans="1:10" ht="12.6" customHeight="1" x14ac:dyDescent="0.25">
      <c r="A571" s="695" t="s">
        <v>677</v>
      </c>
      <c r="B571" s="561" t="s">
        <v>2045</v>
      </c>
      <c r="C571" s="561" t="s">
        <v>2046</v>
      </c>
      <c r="D571" s="562">
        <v>1</v>
      </c>
      <c r="E571" s="562">
        <v>4</v>
      </c>
      <c r="F571" s="562">
        <v>5</v>
      </c>
      <c r="G571" s="562">
        <v>5</v>
      </c>
      <c r="H571" s="562">
        <v>5</v>
      </c>
      <c r="I571" s="562">
        <v>0</v>
      </c>
      <c r="J571" s="563">
        <v>5</v>
      </c>
    </row>
    <row r="572" spans="1:10" ht="12.6" customHeight="1" x14ac:dyDescent="0.25">
      <c r="A572" s="695" t="s">
        <v>677</v>
      </c>
      <c r="B572" s="561" t="s">
        <v>2047</v>
      </c>
      <c r="C572" s="561" t="s">
        <v>2048</v>
      </c>
      <c r="D572" s="562">
        <v>2</v>
      </c>
      <c r="E572" s="562">
        <v>24</v>
      </c>
      <c r="F572" s="562">
        <v>3</v>
      </c>
      <c r="G572" s="562">
        <v>0</v>
      </c>
      <c r="H572" s="562">
        <v>26</v>
      </c>
      <c r="I572" s="562">
        <v>0</v>
      </c>
      <c r="J572" s="563">
        <v>26</v>
      </c>
    </row>
    <row r="573" spans="1:10" ht="12.6" customHeight="1" x14ac:dyDescent="0.25">
      <c r="A573" s="695" t="s">
        <v>677</v>
      </c>
      <c r="B573" s="561" t="s">
        <v>2049</v>
      </c>
      <c r="C573" s="561" t="s">
        <v>2050</v>
      </c>
      <c r="D573" s="562">
        <v>2</v>
      </c>
      <c r="E573" s="562">
        <v>30</v>
      </c>
      <c r="F573" s="562">
        <v>4</v>
      </c>
      <c r="G573" s="562">
        <v>0</v>
      </c>
      <c r="H573" s="562">
        <v>32</v>
      </c>
      <c r="I573" s="562">
        <v>0</v>
      </c>
      <c r="J573" s="563">
        <v>32</v>
      </c>
    </row>
    <row r="574" spans="1:10" ht="12.6" customHeight="1" x14ac:dyDescent="0.25">
      <c r="A574" s="695" t="s">
        <v>677</v>
      </c>
      <c r="B574" s="561" t="s">
        <v>2051</v>
      </c>
      <c r="C574" s="561" t="s">
        <v>2052</v>
      </c>
      <c r="D574" s="562">
        <v>0</v>
      </c>
      <c r="E574" s="562">
        <v>17</v>
      </c>
      <c r="F574" s="562">
        <v>3</v>
      </c>
      <c r="G574" s="562">
        <v>0</v>
      </c>
      <c r="H574" s="562">
        <v>17</v>
      </c>
      <c r="I574" s="562">
        <v>0</v>
      </c>
      <c r="J574" s="563">
        <v>17</v>
      </c>
    </row>
    <row r="575" spans="1:10" ht="12.6" customHeight="1" x14ac:dyDescent="0.25">
      <c r="A575" s="695" t="s">
        <v>677</v>
      </c>
      <c r="B575" s="561" t="s">
        <v>2053</v>
      </c>
      <c r="C575" s="561" t="s">
        <v>2054</v>
      </c>
      <c r="D575" s="562">
        <v>9</v>
      </c>
      <c r="E575" s="562">
        <v>32</v>
      </c>
      <c r="F575" s="562">
        <v>3</v>
      </c>
      <c r="G575" s="562">
        <v>0</v>
      </c>
      <c r="H575" s="562">
        <v>8</v>
      </c>
      <c r="I575" s="562">
        <v>33</v>
      </c>
      <c r="J575" s="563">
        <v>41</v>
      </c>
    </row>
    <row r="576" spans="1:10" ht="12.6" customHeight="1" x14ac:dyDescent="0.25">
      <c r="A576" s="695" t="s">
        <v>677</v>
      </c>
      <c r="B576" s="561" t="s">
        <v>1360</v>
      </c>
      <c r="C576" s="561" t="s">
        <v>1359</v>
      </c>
      <c r="D576" s="562">
        <v>4</v>
      </c>
      <c r="E576" s="562">
        <v>30</v>
      </c>
      <c r="F576" s="562">
        <v>4</v>
      </c>
      <c r="G576" s="562">
        <v>0</v>
      </c>
      <c r="H576" s="562">
        <v>34</v>
      </c>
      <c r="I576" s="562">
        <v>0</v>
      </c>
      <c r="J576" s="563">
        <v>34</v>
      </c>
    </row>
    <row r="577" spans="1:10" ht="12.6" customHeight="1" x14ac:dyDescent="0.25">
      <c r="A577" s="695" t="s">
        <v>677</v>
      </c>
      <c r="B577" s="561" t="s">
        <v>1297</v>
      </c>
      <c r="C577" s="561" t="s">
        <v>285</v>
      </c>
      <c r="D577" s="562">
        <v>4</v>
      </c>
      <c r="E577" s="562">
        <v>37</v>
      </c>
      <c r="F577" s="562">
        <v>36</v>
      </c>
      <c r="G577" s="562">
        <v>37</v>
      </c>
      <c r="H577" s="562">
        <v>41</v>
      </c>
      <c r="I577" s="562">
        <v>0</v>
      </c>
      <c r="J577" s="563">
        <v>41</v>
      </c>
    </row>
    <row r="578" spans="1:10" ht="12.6" customHeight="1" x14ac:dyDescent="0.25">
      <c r="A578" s="695" t="s">
        <v>677</v>
      </c>
      <c r="B578" s="561" t="s">
        <v>1148</v>
      </c>
      <c r="C578" s="561" t="s">
        <v>1149</v>
      </c>
      <c r="D578" s="562">
        <v>51</v>
      </c>
      <c r="E578" s="562">
        <v>276</v>
      </c>
      <c r="F578" s="562">
        <v>64</v>
      </c>
      <c r="G578" s="562">
        <v>28</v>
      </c>
      <c r="H578" s="562">
        <v>167</v>
      </c>
      <c r="I578" s="562">
        <v>160</v>
      </c>
      <c r="J578" s="563">
        <v>327</v>
      </c>
    </row>
    <row r="579" spans="1:10" ht="12.6" customHeight="1" x14ac:dyDescent="0.25">
      <c r="A579" s="695" t="s">
        <v>677</v>
      </c>
      <c r="B579" s="561" t="s">
        <v>1322</v>
      </c>
      <c r="C579" s="561" t="s">
        <v>1321</v>
      </c>
      <c r="D579" s="562">
        <v>12</v>
      </c>
      <c r="E579" s="562">
        <v>58</v>
      </c>
      <c r="F579" s="562">
        <v>4</v>
      </c>
      <c r="G579" s="562">
        <v>0</v>
      </c>
      <c r="H579" s="562">
        <v>21</v>
      </c>
      <c r="I579" s="562">
        <v>49</v>
      </c>
      <c r="J579" s="563">
        <v>70</v>
      </c>
    </row>
    <row r="580" spans="1:10" ht="12.6" customHeight="1" x14ac:dyDescent="0.25">
      <c r="A580" s="695" t="s">
        <v>677</v>
      </c>
      <c r="B580" s="561" t="s">
        <v>1146</v>
      </c>
      <c r="C580" s="561" t="s">
        <v>299</v>
      </c>
      <c r="D580" s="562">
        <v>23</v>
      </c>
      <c r="E580" s="562">
        <v>94</v>
      </c>
      <c r="F580" s="562">
        <v>12</v>
      </c>
      <c r="G580" s="562">
        <v>9</v>
      </c>
      <c r="H580" s="562">
        <v>23</v>
      </c>
      <c r="I580" s="562">
        <v>94</v>
      </c>
      <c r="J580" s="563">
        <v>117</v>
      </c>
    </row>
    <row r="581" spans="1:10" ht="12.6" customHeight="1" x14ac:dyDescent="0.25">
      <c r="A581" s="695" t="s">
        <v>677</v>
      </c>
      <c r="B581" s="561" t="s">
        <v>1439</v>
      </c>
      <c r="C581" s="561" t="s">
        <v>1438</v>
      </c>
      <c r="D581" s="562">
        <v>2</v>
      </c>
      <c r="E581" s="562">
        <v>45</v>
      </c>
      <c r="F581" s="562">
        <v>10</v>
      </c>
      <c r="G581" s="562">
        <v>0</v>
      </c>
      <c r="H581" s="562">
        <v>47</v>
      </c>
      <c r="I581" s="562">
        <v>0</v>
      </c>
      <c r="J581" s="563">
        <v>47</v>
      </c>
    </row>
    <row r="582" spans="1:10" ht="12.6" customHeight="1" x14ac:dyDescent="0.25">
      <c r="A582" s="695" t="s">
        <v>677</v>
      </c>
      <c r="B582" s="561" t="s">
        <v>2055</v>
      </c>
      <c r="C582" s="561" t="s">
        <v>2056</v>
      </c>
      <c r="D582" s="562">
        <v>2</v>
      </c>
      <c r="E582" s="562">
        <v>4</v>
      </c>
      <c r="F582" s="562">
        <v>2</v>
      </c>
      <c r="G582" s="562">
        <v>0</v>
      </c>
      <c r="H582" s="562">
        <v>5</v>
      </c>
      <c r="I582" s="562">
        <v>1</v>
      </c>
      <c r="J582" s="563">
        <v>6</v>
      </c>
    </row>
    <row r="583" spans="1:10" ht="12.6" customHeight="1" x14ac:dyDescent="0.25">
      <c r="A583" s="695" t="s">
        <v>677</v>
      </c>
      <c r="B583" s="561" t="s">
        <v>2057</v>
      </c>
      <c r="C583" s="561" t="s">
        <v>1580</v>
      </c>
      <c r="D583" s="562">
        <v>0</v>
      </c>
      <c r="E583" s="562">
        <v>2</v>
      </c>
      <c r="F583" s="562">
        <v>0</v>
      </c>
      <c r="G583" s="562">
        <v>0</v>
      </c>
      <c r="H583" s="562">
        <v>2</v>
      </c>
      <c r="I583" s="562">
        <v>0</v>
      </c>
      <c r="J583" s="563">
        <v>2</v>
      </c>
    </row>
    <row r="584" spans="1:10" ht="12.6" customHeight="1" x14ac:dyDescent="0.25">
      <c r="A584" s="695" t="s">
        <v>677</v>
      </c>
      <c r="B584" s="561" t="s">
        <v>2058</v>
      </c>
      <c r="C584" s="561" t="s">
        <v>2059</v>
      </c>
      <c r="D584" s="562">
        <v>1</v>
      </c>
      <c r="E584" s="562">
        <v>3</v>
      </c>
      <c r="F584" s="562">
        <v>1</v>
      </c>
      <c r="G584" s="562">
        <v>0</v>
      </c>
      <c r="H584" s="562">
        <v>4</v>
      </c>
      <c r="I584" s="562">
        <v>0</v>
      </c>
      <c r="J584" s="563">
        <v>4</v>
      </c>
    </row>
    <row r="585" spans="1:10" ht="12.6" customHeight="1" x14ac:dyDescent="0.25">
      <c r="A585" s="695" t="s">
        <v>677</v>
      </c>
      <c r="B585" s="561" t="s">
        <v>2060</v>
      </c>
      <c r="C585" s="561" t="s">
        <v>2061</v>
      </c>
      <c r="D585" s="562">
        <v>1</v>
      </c>
      <c r="E585" s="562">
        <v>2</v>
      </c>
      <c r="F585" s="562">
        <v>3</v>
      </c>
      <c r="G585" s="562">
        <v>3</v>
      </c>
      <c r="H585" s="562">
        <v>3</v>
      </c>
      <c r="I585" s="562">
        <v>0</v>
      </c>
      <c r="J585" s="563">
        <v>3</v>
      </c>
    </row>
    <row r="586" spans="1:10" ht="12.6" customHeight="1" x14ac:dyDescent="0.25">
      <c r="A586" s="695" t="s">
        <v>677</v>
      </c>
      <c r="B586" s="561" t="s">
        <v>2062</v>
      </c>
      <c r="C586" s="561" t="s">
        <v>2063</v>
      </c>
      <c r="D586" s="562">
        <v>1</v>
      </c>
      <c r="E586" s="562">
        <v>1</v>
      </c>
      <c r="F586" s="562">
        <v>2</v>
      </c>
      <c r="G586" s="562">
        <v>2</v>
      </c>
      <c r="H586" s="562">
        <v>2</v>
      </c>
      <c r="I586" s="562">
        <v>0</v>
      </c>
      <c r="J586" s="563">
        <v>2</v>
      </c>
    </row>
    <row r="587" spans="1:10" ht="12.6" customHeight="1" x14ac:dyDescent="0.25">
      <c r="A587" s="695" t="s">
        <v>677</v>
      </c>
      <c r="B587" s="561" t="s">
        <v>2064</v>
      </c>
      <c r="C587" s="561" t="s">
        <v>2065</v>
      </c>
      <c r="D587" s="562">
        <v>0</v>
      </c>
      <c r="E587" s="562">
        <v>3</v>
      </c>
      <c r="F587" s="562">
        <v>1</v>
      </c>
      <c r="G587" s="562">
        <v>0</v>
      </c>
      <c r="H587" s="562">
        <v>3</v>
      </c>
      <c r="I587" s="562">
        <v>0</v>
      </c>
      <c r="J587" s="563">
        <v>3</v>
      </c>
    </row>
    <row r="588" spans="1:10" ht="12.6" customHeight="1" x14ac:dyDescent="0.25">
      <c r="A588" s="695" t="s">
        <v>677</v>
      </c>
      <c r="B588" s="561" t="s">
        <v>2066</v>
      </c>
      <c r="C588" s="561" t="s">
        <v>2067</v>
      </c>
      <c r="D588" s="562">
        <v>1</v>
      </c>
      <c r="E588" s="562">
        <v>2</v>
      </c>
      <c r="F588" s="562">
        <v>0</v>
      </c>
      <c r="G588" s="562">
        <v>0</v>
      </c>
      <c r="H588" s="562">
        <v>3</v>
      </c>
      <c r="I588" s="562">
        <v>0</v>
      </c>
      <c r="J588" s="563">
        <v>3</v>
      </c>
    </row>
    <row r="589" spans="1:10" ht="12.6" customHeight="1" x14ac:dyDescent="0.25">
      <c r="A589" s="695" t="s">
        <v>677</v>
      </c>
      <c r="B589" s="561" t="s">
        <v>2068</v>
      </c>
      <c r="C589" s="561" t="s">
        <v>2069</v>
      </c>
      <c r="D589" s="562">
        <v>4</v>
      </c>
      <c r="E589" s="562">
        <v>7</v>
      </c>
      <c r="F589" s="562">
        <v>3</v>
      </c>
      <c r="G589" s="562">
        <v>0</v>
      </c>
      <c r="H589" s="562">
        <v>11</v>
      </c>
      <c r="I589" s="562">
        <v>0</v>
      </c>
      <c r="J589" s="563">
        <v>11</v>
      </c>
    </row>
    <row r="590" spans="1:10" ht="12.6" customHeight="1" x14ac:dyDescent="0.25">
      <c r="A590" s="695" t="s">
        <v>677</v>
      </c>
      <c r="B590" s="561" t="s">
        <v>2070</v>
      </c>
      <c r="C590" s="561" t="s">
        <v>2071</v>
      </c>
      <c r="D590" s="562">
        <v>0</v>
      </c>
      <c r="E590" s="562">
        <v>1</v>
      </c>
      <c r="F590" s="562">
        <v>1</v>
      </c>
      <c r="G590" s="562">
        <v>1</v>
      </c>
      <c r="H590" s="562">
        <v>1</v>
      </c>
      <c r="I590" s="562">
        <v>0</v>
      </c>
      <c r="J590" s="563">
        <v>1</v>
      </c>
    </row>
    <row r="591" spans="1:10" ht="12.6" customHeight="1" x14ac:dyDescent="0.25">
      <c r="A591" s="695" t="s">
        <v>677</v>
      </c>
      <c r="B591" s="561" t="s">
        <v>2072</v>
      </c>
      <c r="C591" s="561" t="s">
        <v>2044</v>
      </c>
      <c r="D591" s="562">
        <v>1</v>
      </c>
      <c r="E591" s="562">
        <v>6</v>
      </c>
      <c r="F591" s="562">
        <v>2</v>
      </c>
      <c r="G591" s="562">
        <v>0</v>
      </c>
      <c r="H591" s="562">
        <v>5</v>
      </c>
      <c r="I591" s="562">
        <v>2</v>
      </c>
      <c r="J591" s="563">
        <v>7</v>
      </c>
    </row>
    <row r="592" spans="1:10" ht="12.6" customHeight="1" x14ac:dyDescent="0.25">
      <c r="A592" s="695" t="s">
        <v>677</v>
      </c>
      <c r="B592" s="561" t="s">
        <v>2073</v>
      </c>
      <c r="C592" s="561" t="s">
        <v>2046</v>
      </c>
      <c r="D592" s="562">
        <v>1</v>
      </c>
      <c r="E592" s="562">
        <v>0</v>
      </c>
      <c r="F592" s="562">
        <v>1</v>
      </c>
      <c r="G592" s="562">
        <v>1</v>
      </c>
      <c r="H592" s="562">
        <v>0</v>
      </c>
      <c r="I592" s="562">
        <v>1</v>
      </c>
      <c r="J592" s="563">
        <v>1</v>
      </c>
    </row>
    <row r="593" spans="1:13" ht="12.6" customHeight="1" x14ac:dyDescent="0.25">
      <c r="A593" s="695" t="s">
        <v>677</v>
      </c>
      <c r="B593" s="561" t="s">
        <v>2074</v>
      </c>
      <c r="C593" s="561" t="s">
        <v>2075</v>
      </c>
      <c r="D593" s="562">
        <v>1</v>
      </c>
      <c r="E593" s="562">
        <v>4</v>
      </c>
      <c r="F593" s="562">
        <v>0</v>
      </c>
      <c r="G593" s="562">
        <v>0</v>
      </c>
      <c r="H593" s="562">
        <v>5</v>
      </c>
      <c r="I593" s="562">
        <v>0</v>
      </c>
      <c r="J593" s="563">
        <v>5</v>
      </c>
    </row>
    <row r="594" spans="1:13" ht="12.6" customHeight="1" x14ac:dyDescent="0.25">
      <c r="A594" s="695" t="s">
        <v>677</v>
      </c>
      <c r="B594" s="561" t="s">
        <v>2076</v>
      </c>
      <c r="C594" s="561" t="s">
        <v>2077</v>
      </c>
      <c r="D594" s="562">
        <v>1</v>
      </c>
      <c r="E594" s="562">
        <v>3</v>
      </c>
      <c r="F594" s="562">
        <v>1</v>
      </c>
      <c r="G594" s="562">
        <v>0</v>
      </c>
      <c r="H594" s="562">
        <v>4</v>
      </c>
      <c r="I594" s="562">
        <v>0</v>
      </c>
      <c r="J594" s="563">
        <v>4</v>
      </c>
    </row>
    <row r="595" spans="1:13" ht="12.6" customHeight="1" x14ac:dyDescent="0.25">
      <c r="A595" s="695" t="s">
        <v>677</v>
      </c>
      <c r="B595" s="561" t="s">
        <v>1335</v>
      </c>
      <c r="C595" s="561" t="s">
        <v>1336</v>
      </c>
      <c r="D595" s="562">
        <v>0</v>
      </c>
      <c r="E595" s="562">
        <v>1</v>
      </c>
      <c r="F595" s="562">
        <v>0</v>
      </c>
      <c r="G595" s="562">
        <v>0</v>
      </c>
      <c r="H595" s="562">
        <v>0</v>
      </c>
      <c r="I595" s="562">
        <v>1</v>
      </c>
      <c r="J595" s="563">
        <v>1</v>
      </c>
    </row>
    <row r="596" spans="1:13" ht="12.6" customHeight="1" x14ac:dyDescent="0.25">
      <c r="A596" s="695" t="s">
        <v>677</v>
      </c>
      <c r="B596" s="561" t="s">
        <v>1455</v>
      </c>
      <c r="C596" s="561" t="s">
        <v>1456</v>
      </c>
      <c r="D596" s="562">
        <v>4</v>
      </c>
      <c r="E596" s="562">
        <v>13</v>
      </c>
      <c r="F596" s="562">
        <v>3</v>
      </c>
      <c r="G596" s="562">
        <v>2</v>
      </c>
      <c r="H596" s="562">
        <v>4</v>
      </c>
      <c r="I596" s="562">
        <v>13</v>
      </c>
      <c r="J596" s="563">
        <v>17</v>
      </c>
    </row>
    <row r="597" spans="1:13" ht="12.6" customHeight="1" x14ac:dyDescent="0.25">
      <c r="A597" s="695" t="s">
        <v>677</v>
      </c>
      <c r="B597" s="561" t="s">
        <v>1159</v>
      </c>
      <c r="C597" s="561" t="s">
        <v>285</v>
      </c>
      <c r="D597" s="562">
        <v>11</v>
      </c>
      <c r="E597" s="562">
        <v>52</v>
      </c>
      <c r="F597" s="562">
        <v>15</v>
      </c>
      <c r="G597" s="562">
        <v>11</v>
      </c>
      <c r="H597" s="562">
        <v>16</v>
      </c>
      <c r="I597" s="562">
        <v>47</v>
      </c>
      <c r="J597" s="563">
        <v>63</v>
      </c>
    </row>
    <row r="598" spans="1:13" ht="12.6" customHeight="1" x14ac:dyDescent="0.25">
      <c r="A598" s="695" t="s">
        <v>677</v>
      </c>
      <c r="B598" s="561" t="s">
        <v>1457</v>
      </c>
      <c r="C598" s="561" t="s">
        <v>1149</v>
      </c>
      <c r="D598" s="562">
        <v>29</v>
      </c>
      <c r="E598" s="562">
        <v>94</v>
      </c>
      <c r="F598" s="562">
        <v>26</v>
      </c>
      <c r="G598" s="562">
        <v>5</v>
      </c>
      <c r="H598" s="562">
        <v>45</v>
      </c>
      <c r="I598" s="562">
        <v>78</v>
      </c>
      <c r="J598" s="563">
        <v>123</v>
      </c>
    </row>
    <row r="599" spans="1:13" ht="12.6" customHeight="1" x14ac:dyDescent="0.25">
      <c r="A599" s="695" t="s">
        <v>677</v>
      </c>
      <c r="B599" s="561" t="s">
        <v>1323</v>
      </c>
      <c r="C599" s="561" t="s">
        <v>1321</v>
      </c>
      <c r="D599" s="562">
        <v>4</v>
      </c>
      <c r="E599" s="562">
        <v>7</v>
      </c>
      <c r="F599" s="562">
        <v>0</v>
      </c>
      <c r="G599" s="562">
        <v>0</v>
      </c>
      <c r="H599" s="562">
        <v>8</v>
      </c>
      <c r="I599" s="562">
        <v>3</v>
      </c>
      <c r="J599" s="563">
        <v>11</v>
      </c>
    </row>
    <row r="600" spans="1:13" ht="12.6" customHeight="1" x14ac:dyDescent="0.25">
      <c r="A600" s="695" t="s">
        <v>677</v>
      </c>
      <c r="B600" s="561" t="s">
        <v>1147</v>
      </c>
      <c r="C600" s="561" t="s">
        <v>299</v>
      </c>
      <c r="D600" s="562">
        <v>6</v>
      </c>
      <c r="E600" s="562">
        <v>13</v>
      </c>
      <c r="F600" s="562">
        <v>3</v>
      </c>
      <c r="G600" s="562">
        <v>0</v>
      </c>
      <c r="H600" s="562">
        <v>8</v>
      </c>
      <c r="I600" s="562">
        <v>11</v>
      </c>
      <c r="J600" s="563">
        <v>19</v>
      </c>
    </row>
    <row r="601" spans="1:13" ht="12.6" customHeight="1" x14ac:dyDescent="0.25">
      <c r="A601" s="560" t="s">
        <v>1458</v>
      </c>
      <c r="B601" s="558"/>
      <c r="C601" s="558"/>
      <c r="D601" s="559">
        <f>SUM(D565:D600)</f>
        <v>481</v>
      </c>
      <c r="E601" s="559">
        <f t="shared" ref="E601:J601" si="16">SUM(E565:E600)</f>
        <v>2451</v>
      </c>
      <c r="F601" s="559">
        <f t="shared" si="16"/>
        <v>468</v>
      </c>
      <c r="G601" s="559">
        <f t="shared" si="16"/>
        <v>174</v>
      </c>
      <c r="H601" s="559">
        <f t="shared" si="16"/>
        <v>2063</v>
      </c>
      <c r="I601" s="559">
        <f t="shared" si="16"/>
        <v>869</v>
      </c>
      <c r="J601" s="559">
        <f t="shared" si="16"/>
        <v>2932</v>
      </c>
    </row>
    <row r="602" spans="1:13" ht="12.6" customHeight="1" x14ac:dyDescent="0.25">
      <c r="A602" s="564" t="s">
        <v>1459</v>
      </c>
      <c r="B602" s="565"/>
      <c r="C602" s="565"/>
      <c r="D602" s="566">
        <f>D19+D28+D51+D69+D104+D126+D145+D174+D204+D228+D346+D417+D464+D490+D544+D564+D601</f>
        <v>7048</v>
      </c>
      <c r="E602" s="566">
        <f t="shared" ref="E602:J602" si="17">E19+E28+E51+E69+E104+E126+E145+E174+E204+E228+E346+E417+E464+E490+E544+E564+E601</f>
        <v>41457</v>
      </c>
      <c r="F602" s="566">
        <f t="shared" si="17"/>
        <v>9397</v>
      </c>
      <c r="G602" s="566">
        <f t="shared" si="17"/>
        <v>3583</v>
      </c>
      <c r="H602" s="566">
        <f t="shared" si="17"/>
        <v>40738</v>
      </c>
      <c r="I602" s="566">
        <f t="shared" si="17"/>
        <v>7767</v>
      </c>
      <c r="J602" s="566">
        <f t="shared" si="17"/>
        <v>48505</v>
      </c>
    </row>
    <row r="604" spans="1:13" ht="18" customHeight="1" x14ac:dyDescent="0.25">
      <c r="A604" s="760" t="s">
        <v>1463</v>
      </c>
      <c r="B604" s="761"/>
      <c r="C604" s="761"/>
      <c r="D604" s="761"/>
      <c r="E604" s="761"/>
      <c r="F604" s="761"/>
      <c r="G604" s="761"/>
      <c r="H604" s="761"/>
      <c r="I604" s="761"/>
      <c r="J604" s="761"/>
      <c r="K604" s="761"/>
      <c r="L604" s="761"/>
      <c r="M604" s="761"/>
    </row>
    <row r="605" spans="1:13" x14ac:dyDescent="0.25">
      <c r="A605" s="760" t="s">
        <v>1464</v>
      </c>
      <c r="B605" s="761"/>
      <c r="C605" s="761"/>
      <c r="D605" s="761"/>
      <c r="E605" s="761"/>
      <c r="F605" s="761"/>
      <c r="G605" s="761"/>
      <c r="H605" s="761"/>
      <c r="I605" s="761"/>
      <c r="J605" s="761"/>
      <c r="K605" s="761"/>
      <c r="L605" s="761"/>
      <c r="M605" s="761"/>
    </row>
    <row r="606" spans="1:13" x14ac:dyDescent="0.25">
      <c r="A606" s="760" t="s">
        <v>1460</v>
      </c>
      <c r="B606" s="761"/>
      <c r="C606" s="761"/>
      <c r="D606" s="761"/>
      <c r="E606" s="761"/>
      <c r="F606" s="761"/>
      <c r="G606" s="761"/>
      <c r="H606" s="761"/>
      <c r="I606" s="761"/>
      <c r="J606" s="761"/>
      <c r="K606" s="761"/>
      <c r="L606" s="761"/>
      <c r="M606" s="761"/>
    </row>
    <row r="607" spans="1:13" x14ac:dyDescent="0.25">
      <c r="A607" s="760" t="s">
        <v>1461</v>
      </c>
      <c r="B607" s="761"/>
      <c r="C607" s="761"/>
      <c r="D607" s="761"/>
      <c r="E607" s="761"/>
      <c r="F607" s="761"/>
      <c r="G607" s="761"/>
      <c r="H607" s="761"/>
      <c r="I607" s="761"/>
      <c r="J607" s="761"/>
      <c r="K607" s="761"/>
      <c r="L607" s="761"/>
      <c r="M607" s="761"/>
    </row>
    <row r="608" spans="1:13" x14ac:dyDescent="0.25">
      <c r="A608" s="760" t="s">
        <v>1462</v>
      </c>
      <c r="B608" s="761"/>
      <c r="C608" s="761"/>
      <c r="D608" s="761"/>
      <c r="E608" s="761"/>
      <c r="F608" s="761"/>
      <c r="G608" s="761"/>
      <c r="H608" s="761"/>
      <c r="I608" s="761"/>
      <c r="J608" s="761"/>
      <c r="K608" s="761"/>
      <c r="L608" s="761"/>
      <c r="M608" s="761"/>
    </row>
  </sheetData>
  <mergeCells count="6">
    <mergeCell ref="A608:M608"/>
    <mergeCell ref="A1:J1"/>
    <mergeCell ref="A604:M604"/>
    <mergeCell ref="A605:M605"/>
    <mergeCell ref="A606:M606"/>
    <mergeCell ref="A607:M607"/>
  </mergeCells>
  <printOptions gridLines="1" gridLinesSet="0"/>
  <pageMargins left="0.6" right="0.6" top="0.6" bottom="0.6" header="0.5" footer="0.5"/>
  <pageSetup paperSize="0" fitToWidth="0" fitToHeight="0"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4"/>
  <sheetViews>
    <sheetView zoomScaleNormal="100" workbookViewId="0">
      <selection activeCell="D13" sqref="D13"/>
    </sheetView>
  </sheetViews>
  <sheetFormatPr defaultColWidth="9.140625" defaultRowHeight="12.75" x14ac:dyDescent="0.2"/>
  <cols>
    <col min="1" max="1" width="47.7109375" style="19" customWidth="1"/>
    <col min="2" max="2" width="6.7109375" style="37" customWidth="1"/>
    <col min="3" max="10" width="8.28515625" style="5" customWidth="1"/>
    <col min="11" max="16384" width="9.140625" style="5"/>
  </cols>
  <sheetData>
    <row r="1" spans="1:21" ht="25.5" customHeight="1" x14ac:dyDescent="0.2">
      <c r="A1" s="718" t="s">
        <v>387</v>
      </c>
      <c r="B1" s="710"/>
      <c r="C1" s="710"/>
      <c r="D1" s="710"/>
      <c r="E1" s="710"/>
      <c r="F1" s="710"/>
      <c r="G1" s="710"/>
      <c r="H1" s="710"/>
      <c r="I1" s="710"/>
      <c r="J1" s="711"/>
      <c r="K1" s="712"/>
      <c r="L1" s="713"/>
      <c r="M1" s="713"/>
      <c r="N1" s="713"/>
      <c r="O1" s="713"/>
      <c r="P1" s="713"/>
      <c r="Q1" s="713"/>
      <c r="R1" s="713"/>
      <c r="S1" s="713"/>
      <c r="T1" s="713"/>
      <c r="U1" s="713"/>
    </row>
    <row r="2" spans="1:21" s="9" customFormat="1" ht="38.25" customHeight="1" x14ac:dyDescent="0.2">
      <c r="A2" s="461" t="s">
        <v>77</v>
      </c>
      <c r="B2" s="134"/>
      <c r="C2" s="745" t="s">
        <v>78</v>
      </c>
      <c r="D2" s="746"/>
      <c r="E2" s="745" t="s">
        <v>79</v>
      </c>
      <c r="F2" s="746"/>
      <c r="G2" s="745" t="s">
        <v>80</v>
      </c>
      <c r="H2" s="746"/>
      <c r="I2" s="747" t="s">
        <v>81</v>
      </c>
      <c r="J2" s="748"/>
      <c r="K2" s="89" t="s">
        <v>82</v>
      </c>
      <c r="L2" s="8"/>
      <c r="M2" s="8"/>
      <c r="N2" s="8"/>
      <c r="O2" s="8"/>
      <c r="P2" s="8"/>
      <c r="Q2" s="8"/>
      <c r="R2" s="8"/>
      <c r="S2" s="8"/>
      <c r="T2" s="8"/>
      <c r="U2" s="8"/>
    </row>
    <row r="3" spans="1:21" s="9" customFormat="1" ht="13.5" customHeight="1" thickBot="1" x14ac:dyDescent="0.25">
      <c r="A3" s="10"/>
      <c r="B3" s="90"/>
      <c r="C3" s="90" t="s">
        <v>83</v>
      </c>
      <c r="D3" s="90" t="s">
        <v>84</v>
      </c>
      <c r="E3" s="90" t="s">
        <v>83</v>
      </c>
      <c r="F3" s="90" t="s">
        <v>84</v>
      </c>
      <c r="G3" s="90" t="s">
        <v>83</v>
      </c>
      <c r="H3" s="90" t="s">
        <v>84</v>
      </c>
      <c r="I3" s="91" t="s">
        <v>83</v>
      </c>
      <c r="J3" s="91" t="s">
        <v>84</v>
      </c>
      <c r="K3" s="135"/>
    </row>
    <row r="4" spans="1:21" s="16" customFormat="1" ht="15" customHeight="1" x14ac:dyDescent="0.2">
      <c r="A4" s="15" t="s">
        <v>85</v>
      </c>
      <c r="B4" s="703"/>
      <c r="C4" s="704"/>
      <c r="D4" s="704"/>
      <c r="E4" s="704"/>
      <c r="F4" s="704"/>
      <c r="G4" s="704"/>
      <c r="H4" s="704"/>
      <c r="I4" s="704"/>
      <c r="J4" s="704"/>
      <c r="K4" s="705"/>
    </row>
    <row r="5" spans="1:21" s="19" customFormat="1" x14ac:dyDescent="0.2">
      <c r="A5" s="17" t="s">
        <v>86</v>
      </c>
      <c r="B5" s="18" t="s">
        <v>87</v>
      </c>
      <c r="C5" s="699"/>
      <c r="D5" s="699"/>
      <c r="E5" s="699"/>
      <c r="F5" s="699"/>
      <c r="G5" s="699"/>
      <c r="H5" s="699"/>
      <c r="I5" s="699"/>
      <c r="J5" s="699"/>
      <c r="K5" s="700"/>
    </row>
    <row r="6" spans="1:21" x14ac:dyDescent="0.2">
      <c r="A6" s="20" t="s">
        <v>88</v>
      </c>
      <c r="B6" s="21" t="s">
        <v>89</v>
      </c>
      <c r="C6" s="22">
        <v>0</v>
      </c>
      <c r="D6" s="22">
        <v>0</v>
      </c>
      <c r="E6" s="22">
        <v>0</v>
      </c>
      <c r="F6" s="22">
        <v>0</v>
      </c>
      <c r="G6" s="22">
        <v>0</v>
      </c>
      <c r="H6" s="22">
        <v>0</v>
      </c>
      <c r="I6" s="22">
        <v>0</v>
      </c>
      <c r="J6" s="22">
        <v>0</v>
      </c>
      <c r="K6" s="23">
        <f>SUM(C6:J6)</f>
        <v>0</v>
      </c>
    </row>
    <row r="7" spans="1:21" x14ac:dyDescent="0.2">
      <c r="A7" s="20" t="s">
        <v>90</v>
      </c>
      <c r="B7" s="21" t="s">
        <v>91</v>
      </c>
      <c r="C7" s="22">
        <v>0</v>
      </c>
      <c r="D7" s="22">
        <v>0</v>
      </c>
      <c r="E7" s="22">
        <v>0</v>
      </c>
      <c r="F7" s="22">
        <v>0</v>
      </c>
      <c r="G7" s="22">
        <v>0</v>
      </c>
      <c r="H7" s="22">
        <v>0</v>
      </c>
      <c r="I7" s="22">
        <v>0</v>
      </c>
      <c r="J7" s="22">
        <v>0</v>
      </c>
      <c r="K7" s="23">
        <f t="shared" ref="K7:K16" si="0">SUM(C7:J7)</f>
        <v>0</v>
      </c>
    </row>
    <row r="8" spans="1:21" x14ac:dyDescent="0.2">
      <c r="A8" s="20" t="s">
        <v>92</v>
      </c>
      <c r="B8" s="21" t="s">
        <v>93</v>
      </c>
      <c r="C8" s="22">
        <v>37</v>
      </c>
      <c r="D8" s="22">
        <v>15</v>
      </c>
      <c r="E8" s="22">
        <v>9</v>
      </c>
      <c r="F8" s="22">
        <v>0</v>
      </c>
      <c r="G8" s="22">
        <v>26</v>
      </c>
      <c r="H8" s="22">
        <v>24</v>
      </c>
      <c r="I8" s="22">
        <v>2</v>
      </c>
      <c r="J8" s="22">
        <v>4</v>
      </c>
      <c r="K8" s="23">
        <f t="shared" si="0"/>
        <v>117</v>
      </c>
    </row>
    <row r="9" spans="1:21" x14ac:dyDescent="0.2">
      <c r="A9" s="20" t="s">
        <v>94</v>
      </c>
      <c r="B9" s="21" t="s">
        <v>95</v>
      </c>
      <c r="C9" s="22">
        <v>0</v>
      </c>
      <c r="D9" s="22">
        <v>0</v>
      </c>
      <c r="E9" s="22">
        <v>0</v>
      </c>
      <c r="F9" s="22">
        <v>0</v>
      </c>
      <c r="G9" s="22">
        <v>0</v>
      </c>
      <c r="H9" s="22">
        <v>0</v>
      </c>
      <c r="I9" s="22">
        <v>0</v>
      </c>
      <c r="J9" s="22">
        <v>0</v>
      </c>
      <c r="K9" s="23">
        <f t="shared" si="0"/>
        <v>0</v>
      </c>
    </row>
    <row r="10" spans="1:21" x14ac:dyDescent="0.2">
      <c r="A10" s="20" t="s">
        <v>96</v>
      </c>
      <c r="B10" s="21" t="s">
        <v>97</v>
      </c>
      <c r="C10" s="22">
        <v>0</v>
      </c>
      <c r="D10" s="22">
        <v>0</v>
      </c>
      <c r="E10" s="22">
        <v>0</v>
      </c>
      <c r="F10" s="22">
        <v>0</v>
      </c>
      <c r="G10" s="22">
        <v>0</v>
      </c>
      <c r="H10" s="22">
        <v>0</v>
      </c>
      <c r="I10" s="22">
        <v>0</v>
      </c>
      <c r="J10" s="22">
        <v>0</v>
      </c>
      <c r="K10" s="23">
        <f t="shared" si="0"/>
        <v>0</v>
      </c>
    </row>
    <row r="11" spans="1:21" x14ac:dyDescent="0.2">
      <c r="A11" s="20" t="s">
        <v>98</v>
      </c>
      <c r="B11" s="21" t="s">
        <v>99</v>
      </c>
      <c r="C11" s="22">
        <v>0</v>
      </c>
      <c r="D11" s="22">
        <v>0</v>
      </c>
      <c r="E11" s="22">
        <v>0</v>
      </c>
      <c r="F11" s="22">
        <v>0</v>
      </c>
      <c r="G11" s="22">
        <v>0</v>
      </c>
      <c r="H11" s="22">
        <v>0</v>
      </c>
      <c r="I11" s="22">
        <v>0</v>
      </c>
      <c r="J11" s="22">
        <v>0</v>
      </c>
      <c r="K11" s="23">
        <f t="shared" si="0"/>
        <v>0</v>
      </c>
    </row>
    <row r="12" spans="1:21" x14ac:dyDescent="0.2">
      <c r="A12" s="20" t="s">
        <v>100</v>
      </c>
      <c r="B12" s="21" t="s">
        <v>101</v>
      </c>
      <c r="C12" s="22">
        <v>0</v>
      </c>
      <c r="D12" s="22">
        <v>0</v>
      </c>
      <c r="E12" s="22">
        <v>0</v>
      </c>
      <c r="F12" s="22">
        <v>0</v>
      </c>
      <c r="G12" s="22">
        <v>0</v>
      </c>
      <c r="H12" s="22">
        <v>0</v>
      </c>
      <c r="I12" s="22">
        <v>0</v>
      </c>
      <c r="J12" s="22">
        <v>0</v>
      </c>
      <c r="K12" s="23">
        <f t="shared" si="0"/>
        <v>0</v>
      </c>
    </row>
    <row r="13" spans="1:21" x14ac:dyDescent="0.2">
      <c r="A13" s="20" t="s">
        <v>102</v>
      </c>
      <c r="B13" s="21" t="s">
        <v>103</v>
      </c>
      <c r="C13" s="22">
        <v>0</v>
      </c>
      <c r="D13" s="22">
        <v>0</v>
      </c>
      <c r="E13" s="22">
        <v>0</v>
      </c>
      <c r="F13" s="22">
        <v>0</v>
      </c>
      <c r="G13" s="22">
        <v>0</v>
      </c>
      <c r="H13" s="22">
        <v>0</v>
      </c>
      <c r="I13" s="22">
        <v>0</v>
      </c>
      <c r="J13" s="22">
        <v>0</v>
      </c>
      <c r="K13" s="23">
        <f t="shared" si="0"/>
        <v>0</v>
      </c>
    </row>
    <row r="14" spans="1:21" x14ac:dyDescent="0.2">
      <c r="A14" s="20" t="s">
        <v>104</v>
      </c>
      <c r="B14" s="21" t="s">
        <v>105</v>
      </c>
      <c r="C14" s="22">
        <v>0</v>
      </c>
      <c r="D14" s="22">
        <v>0</v>
      </c>
      <c r="E14" s="22">
        <v>0</v>
      </c>
      <c r="F14" s="22">
        <v>0</v>
      </c>
      <c r="G14" s="22">
        <v>0</v>
      </c>
      <c r="H14" s="22">
        <v>0</v>
      </c>
      <c r="I14" s="22">
        <v>0</v>
      </c>
      <c r="J14" s="22">
        <v>0</v>
      </c>
      <c r="K14" s="23">
        <f t="shared" si="0"/>
        <v>0</v>
      </c>
    </row>
    <row r="15" spans="1:21" ht="12.75" customHeight="1" x14ac:dyDescent="0.2">
      <c r="A15" s="20" t="s">
        <v>106</v>
      </c>
      <c r="B15" s="21" t="s">
        <v>107</v>
      </c>
      <c r="C15" s="22">
        <v>0</v>
      </c>
      <c r="D15" s="22">
        <v>0</v>
      </c>
      <c r="E15" s="22">
        <v>0</v>
      </c>
      <c r="F15" s="22">
        <v>0</v>
      </c>
      <c r="G15" s="22">
        <v>0</v>
      </c>
      <c r="H15" s="22">
        <v>0</v>
      </c>
      <c r="I15" s="22">
        <v>0</v>
      </c>
      <c r="J15" s="22">
        <v>0</v>
      </c>
      <c r="K15" s="23">
        <f t="shared" si="0"/>
        <v>0</v>
      </c>
    </row>
    <row r="16" spans="1:21" x14ac:dyDescent="0.2">
      <c r="A16" s="20" t="s">
        <v>108</v>
      </c>
      <c r="B16" s="21" t="s">
        <v>109</v>
      </c>
      <c r="C16" s="22">
        <v>0</v>
      </c>
      <c r="D16" s="22">
        <v>0</v>
      </c>
      <c r="E16" s="22">
        <v>0</v>
      </c>
      <c r="F16" s="22">
        <v>0</v>
      </c>
      <c r="G16" s="22">
        <v>0</v>
      </c>
      <c r="H16" s="22">
        <v>0</v>
      </c>
      <c r="I16" s="22">
        <v>0</v>
      </c>
      <c r="J16" s="22">
        <v>0</v>
      </c>
      <c r="K16" s="23">
        <f t="shared" si="0"/>
        <v>0</v>
      </c>
    </row>
    <row r="17" spans="1:11" x14ac:dyDescent="0.2">
      <c r="A17" s="24" t="s">
        <v>110</v>
      </c>
      <c r="B17" s="25" t="s">
        <v>111</v>
      </c>
      <c r="C17" s="26">
        <f>SUM(C6:C16)</f>
        <v>37</v>
      </c>
      <c r="D17" s="26">
        <f t="shared" ref="D17:J17" si="1">SUM(D6:D16)</f>
        <v>15</v>
      </c>
      <c r="E17" s="26">
        <f t="shared" si="1"/>
        <v>9</v>
      </c>
      <c r="F17" s="26">
        <f t="shared" si="1"/>
        <v>0</v>
      </c>
      <c r="G17" s="26">
        <f t="shared" si="1"/>
        <v>26</v>
      </c>
      <c r="H17" s="26">
        <f t="shared" si="1"/>
        <v>24</v>
      </c>
      <c r="I17" s="26">
        <f t="shared" si="1"/>
        <v>2</v>
      </c>
      <c r="J17" s="26">
        <f t="shared" si="1"/>
        <v>4</v>
      </c>
      <c r="K17" s="23">
        <f>SUM(K6:K16)</f>
        <v>117</v>
      </c>
    </row>
    <row r="18" spans="1:11" x14ac:dyDescent="0.2">
      <c r="A18" s="94" t="s">
        <v>353</v>
      </c>
      <c r="B18" s="95" t="s">
        <v>111</v>
      </c>
      <c r="C18" s="96">
        <v>31</v>
      </c>
      <c r="D18" s="96">
        <v>8</v>
      </c>
      <c r="E18" s="96">
        <v>3</v>
      </c>
      <c r="F18" s="96">
        <v>0</v>
      </c>
      <c r="G18" s="96">
        <v>21</v>
      </c>
      <c r="H18" s="96">
        <v>10</v>
      </c>
      <c r="I18" s="96">
        <v>2</v>
      </c>
      <c r="J18" s="96">
        <v>4</v>
      </c>
      <c r="K18" s="98">
        <f>SUM(C18:J18)</f>
        <v>79</v>
      </c>
    </row>
    <row r="19" spans="1:11" x14ac:dyDescent="0.2">
      <c r="A19" s="94" t="s">
        <v>354</v>
      </c>
      <c r="B19" s="95" t="s">
        <v>111</v>
      </c>
      <c r="C19" s="96">
        <v>5</v>
      </c>
      <c r="D19" s="96">
        <v>0</v>
      </c>
      <c r="E19" s="96">
        <v>1</v>
      </c>
      <c r="F19" s="96">
        <v>0</v>
      </c>
      <c r="G19" s="96">
        <v>1</v>
      </c>
      <c r="H19" s="96">
        <v>0</v>
      </c>
      <c r="I19" s="96">
        <v>0</v>
      </c>
      <c r="J19" s="96">
        <v>0</v>
      </c>
      <c r="K19" s="98">
        <f>SUM(C19:J19)</f>
        <v>7</v>
      </c>
    </row>
    <row r="20" spans="1:11" x14ac:dyDescent="0.2">
      <c r="A20" s="136" t="s">
        <v>112</v>
      </c>
      <c r="B20" s="701"/>
      <c r="C20" s="701"/>
      <c r="D20" s="701"/>
      <c r="E20" s="701"/>
      <c r="F20" s="701"/>
      <c r="G20" s="701"/>
      <c r="H20" s="701"/>
      <c r="I20" s="701"/>
      <c r="J20" s="701"/>
      <c r="K20" s="702"/>
    </row>
    <row r="21" spans="1:11" x14ac:dyDescent="0.2">
      <c r="A21" s="17" t="s">
        <v>86</v>
      </c>
      <c r="B21" s="18" t="s">
        <v>87</v>
      </c>
      <c r="C21" s="699"/>
      <c r="D21" s="699"/>
      <c r="E21" s="699"/>
      <c r="F21" s="699"/>
      <c r="G21" s="699"/>
      <c r="H21" s="699"/>
      <c r="I21" s="699"/>
      <c r="J21" s="699"/>
      <c r="K21" s="700"/>
    </row>
    <row r="22" spans="1:11" x14ac:dyDescent="0.2">
      <c r="A22" s="20" t="s">
        <v>88</v>
      </c>
      <c r="B22" s="21" t="s">
        <v>89</v>
      </c>
      <c r="C22" s="22">
        <v>0</v>
      </c>
      <c r="D22" s="22">
        <v>0</v>
      </c>
      <c r="E22" s="22">
        <v>0</v>
      </c>
      <c r="F22" s="22">
        <v>0</v>
      </c>
      <c r="G22" s="22">
        <v>0</v>
      </c>
      <c r="H22" s="22">
        <v>0</v>
      </c>
      <c r="I22" s="22">
        <v>0</v>
      </c>
      <c r="J22" s="22">
        <v>0</v>
      </c>
      <c r="K22" s="23">
        <f>SUM(C22:J22)</f>
        <v>0</v>
      </c>
    </row>
    <row r="23" spans="1:11" x14ac:dyDescent="0.2">
      <c r="A23" s="20" t="s">
        <v>90</v>
      </c>
      <c r="B23" s="21" t="s">
        <v>91</v>
      </c>
      <c r="C23" s="22">
        <v>0</v>
      </c>
      <c r="D23" s="22">
        <v>0</v>
      </c>
      <c r="E23" s="22">
        <v>0</v>
      </c>
      <c r="F23" s="22">
        <v>0</v>
      </c>
      <c r="G23" s="22">
        <v>0</v>
      </c>
      <c r="H23" s="22">
        <v>0</v>
      </c>
      <c r="I23" s="22">
        <v>0</v>
      </c>
      <c r="J23" s="22">
        <v>0</v>
      </c>
      <c r="K23" s="23">
        <f t="shared" ref="K23:K32" si="2">SUM(C23:J23)</f>
        <v>0</v>
      </c>
    </row>
    <row r="24" spans="1:11" x14ac:dyDescent="0.2">
      <c r="A24" s="20" t="s">
        <v>92</v>
      </c>
      <c r="B24" s="21" t="s">
        <v>93</v>
      </c>
      <c r="C24" s="22">
        <v>8</v>
      </c>
      <c r="D24" s="22">
        <v>1</v>
      </c>
      <c r="E24" s="22">
        <v>0</v>
      </c>
      <c r="F24" s="22">
        <v>0</v>
      </c>
      <c r="G24" s="22">
        <v>7</v>
      </c>
      <c r="H24" s="22">
        <v>5</v>
      </c>
      <c r="I24" s="22">
        <v>0</v>
      </c>
      <c r="J24" s="22">
        <v>6</v>
      </c>
      <c r="K24" s="23">
        <f t="shared" si="2"/>
        <v>27</v>
      </c>
    </row>
    <row r="25" spans="1:11" x14ac:dyDescent="0.2">
      <c r="A25" s="20" t="s">
        <v>94</v>
      </c>
      <c r="B25" s="21" t="s">
        <v>95</v>
      </c>
      <c r="C25" s="22">
        <v>0</v>
      </c>
      <c r="D25" s="22">
        <v>0</v>
      </c>
      <c r="E25" s="22">
        <v>0</v>
      </c>
      <c r="F25" s="22">
        <v>0</v>
      </c>
      <c r="G25" s="22">
        <v>0</v>
      </c>
      <c r="H25" s="22">
        <v>0</v>
      </c>
      <c r="I25" s="22">
        <v>0</v>
      </c>
      <c r="J25" s="22">
        <v>0</v>
      </c>
      <c r="K25" s="23">
        <f t="shared" si="2"/>
        <v>0</v>
      </c>
    </row>
    <row r="26" spans="1:11" x14ac:dyDescent="0.2">
      <c r="A26" s="20" t="s">
        <v>96</v>
      </c>
      <c r="B26" s="21" t="s">
        <v>97</v>
      </c>
      <c r="C26" s="22">
        <v>0</v>
      </c>
      <c r="D26" s="22">
        <v>0</v>
      </c>
      <c r="E26" s="22">
        <v>0</v>
      </c>
      <c r="F26" s="22">
        <v>0</v>
      </c>
      <c r="G26" s="22">
        <v>0</v>
      </c>
      <c r="H26" s="22">
        <v>0</v>
      </c>
      <c r="I26" s="22">
        <v>0</v>
      </c>
      <c r="J26" s="22">
        <v>0</v>
      </c>
      <c r="K26" s="23">
        <f t="shared" si="2"/>
        <v>0</v>
      </c>
    </row>
    <row r="27" spans="1:11" x14ac:dyDescent="0.2">
      <c r="A27" s="20" t="s">
        <v>98</v>
      </c>
      <c r="B27" s="21" t="s">
        <v>99</v>
      </c>
      <c r="C27" s="22">
        <v>0</v>
      </c>
      <c r="D27" s="22">
        <v>0</v>
      </c>
      <c r="E27" s="22">
        <v>0</v>
      </c>
      <c r="F27" s="22">
        <v>0</v>
      </c>
      <c r="G27" s="22">
        <v>0</v>
      </c>
      <c r="H27" s="22">
        <v>0</v>
      </c>
      <c r="I27" s="22">
        <v>0</v>
      </c>
      <c r="J27" s="22">
        <v>0</v>
      </c>
      <c r="K27" s="23">
        <f t="shared" si="2"/>
        <v>0</v>
      </c>
    </row>
    <row r="28" spans="1:11" x14ac:dyDescent="0.2">
      <c r="A28" s="20" t="s">
        <v>100</v>
      </c>
      <c r="B28" s="21" t="s">
        <v>101</v>
      </c>
      <c r="C28" s="22">
        <v>0</v>
      </c>
      <c r="D28" s="22">
        <v>0</v>
      </c>
      <c r="E28" s="22">
        <v>0</v>
      </c>
      <c r="F28" s="22">
        <v>0</v>
      </c>
      <c r="G28" s="22">
        <v>0</v>
      </c>
      <c r="H28" s="22">
        <v>0</v>
      </c>
      <c r="I28" s="22">
        <v>0</v>
      </c>
      <c r="J28" s="22">
        <v>0</v>
      </c>
      <c r="K28" s="23">
        <f t="shared" si="2"/>
        <v>0</v>
      </c>
    </row>
    <row r="29" spans="1:11" x14ac:dyDescent="0.2">
      <c r="A29" s="20" t="s">
        <v>102</v>
      </c>
      <c r="B29" s="21" t="s">
        <v>103</v>
      </c>
      <c r="C29" s="22">
        <v>0</v>
      </c>
      <c r="D29" s="22">
        <v>0</v>
      </c>
      <c r="E29" s="22">
        <v>0</v>
      </c>
      <c r="F29" s="22">
        <v>0</v>
      </c>
      <c r="G29" s="22">
        <v>0</v>
      </c>
      <c r="H29" s="22">
        <v>0</v>
      </c>
      <c r="I29" s="22">
        <v>0</v>
      </c>
      <c r="J29" s="22">
        <v>0</v>
      </c>
      <c r="K29" s="23">
        <f t="shared" si="2"/>
        <v>0</v>
      </c>
    </row>
    <row r="30" spans="1:11" x14ac:dyDescent="0.2">
      <c r="A30" s="20" t="s">
        <v>104</v>
      </c>
      <c r="B30" s="21" t="s">
        <v>105</v>
      </c>
      <c r="C30" s="22">
        <v>0</v>
      </c>
      <c r="D30" s="22">
        <v>0</v>
      </c>
      <c r="E30" s="22">
        <v>0</v>
      </c>
      <c r="F30" s="22">
        <v>0</v>
      </c>
      <c r="G30" s="22">
        <v>0</v>
      </c>
      <c r="H30" s="22">
        <v>0</v>
      </c>
      <c r="I30" s="22">
        <v>0</v>
      </c>
      <c r="J30" s="22">
        <v>0</v>
      </c>
      <c r="K30" s="23">
        <f t="shared" si="2"/>
        <v>0</v>
      </c>
    </row>
    <row r="31" spans="1:11" ht="25.5" x14ac:dyDescent="0.2">
      <c r="A31" s="20" t="s">
        <v>106</v>
      </c>
      <c r="B31" s="21" t="s">
        <v>107</v>
      </c>
      <c r="C31" s="22">
        <v>17</v>
      </c>
      <c r="D31" s="22">
        <v>27</v>
      </c>
      <c r="E31" s="22">
        <v>0</v>
      </c>
      <c r="F31" s="22">
        <v>0</v>
      </c>
      <c r="G31" s="22">
        <v>0</v>
      </c>
      <c r="H31" s="22">
        <v>0</v>
      </c>
      <c r="I31" s="22">
        <v>0</v>
      </c>
      <c r="J31" s="22">
        <v>0</v>
      </c>
      <c r="K31" s="23">
        <f t="shared" si="2"/>
        <v>44</v>
      </c>
    </row>
    <row r="32" spans="1:11" x14ac:dyDescent="0.2">
      <c r="A32" s="20" t="s">
        <v>108</v>
      </c>
      <c r="B32" s="21" t="s">
        <v>109</v>
      </c>
      <c r="C32" s="22">
        <v>0</v>
      </c>
      <c r="D32" s="22">
        <v>0</v>
      </c>
      <c r="E32" s="22">
        <v>0</v>
      </c>
      <c r="F32" s="22">
        <v>0</v>
      </c>
      <c r="G32" s="22">
        <v>0</v>
      </c>
      <c r="H32" s="22">
        <v>0</v>
      </c>
      <c r="I32" s="22">
        <v>0</v>
      </c>
      <c r="J32" s="22">
        <v>0</v>
      </c>
      <c r="K32" s="23">
        <f t="shared" si="2"/>
        <v>0</v>
      </c>
    </row>
    <row r="33" spans="1:11" x14ac:dyDescent="0.2">
      <c r="A33" s="24" t="s">
        <v>110</v>
      </c>
      <c r="B33" s="25" t="s">
        <v>111</v>
      </c>
      <c r="C33" s="26">
        <f>SUM(C22:C32)</f>
        <v>25</v>
      </c>
      <c r="D33" s="26">
        <f t="shared" ref="D33:J33" si="3">SUM(D22:D32)</f>
        <v>28</v>
      </c>
      <c r="E33" s="26">
        <f t="shared" si="3"/>
        <v>0</v>
      </c>
      <c r="F33" s="26">
        <f t="shared" si="3"/>
        <v>0</v>
      </c>
      <c r="G33" s="26">
        <f t="shared" si="3"/>
        <v>7</v>
      </c>
      <c r="H33" s="26">
        <f t="shared" si="3"/>
        <v>5</v>
      </c>
      <c r="I33" s="26">
        <f t="shared" si="3"/>
        <v>0</v>
      </c>
      <c r="J33" s="26">
        <f t="shared" si="3"/>
        <v>6</v>
      </c>
      <c r="K33" s="23">
        <f>SUM(K22:K32)</f>
        <v>71</v>
      </c>
    </row>
    <row r="34" spans="1:11" x14ac:dyDescent="0.2">
      <c r="A34" s="94" t="s">
        <v>353</v>
      </c>
      <c r="B34" s="95" t="s">
        <v>111</v>
      </c>
      <c r="C34" s="96">
        <v>19</v>
      </c>
      <c r="D34" s="96">
        <v>22</v>
      </c>
      <c r="E34" s="96">
        <v>0</v>
      </c>
      <c r="F34" s="96">
        <v>0</v>
      </c>
      <c r="G34" s="96">
        <v>5</v>
      </c>
      <c r="H34" s="96">
        <v>5</v>
      </c>
      <c r="I34" s="96">
        <v>0</v>
      </c>
      <c r="J34" s="96">
        <v>3</v>
      </c>
      <c r="K34" s="98">
        <f>SUM(C34:J34)</f>
        <v>54</v>
      </c>
    </row>
    <row r="35" spans="1:11" x14ac:dyDescent="0.2">
      <c r="A35" s="94" t="s">
        <v>354</v>
      </c>
      <c r="B35" s="95" t="s">
        <v>111</v>
      </c>
      <c r="C35" s="96">
        <v>1</v>
      </c>
      <c r="D35" s="96">
        <v>4</v>
      </c>
      <c r="E35" s="96">
        <v>0</v>
      </c>
      <c r="F35" s="96">
        <v>0</v>
      </c>
      <c r="G35" s="96">
        <v>1</v>
      </c>
      <c r="H35" s="96">
        <v>1</v>
      </c>
      <c r="I35" s="96">
        <v>0</v>
      </c>
      <c r="J35" s="96">
        <v>1</v>
      </c>
      <c r="K35" s="98">
        <f>SUM(C35:J35)</f>
        <v>8</v>
      </c>
    </row>
    <row r="36" spans="1:11" x14ac:dyDescent="0.2">
      <c r="A36" s="137" t="s">
        <v>113</v>
      </c>
      <c r="B36" s="701"/>
      <c r="C36" s="701"/>
      <c r="D36" s="701"/>
      <c r="E36" s="701"/>
      <c r="F36" s="701"/>
      <c r="G36" s="701"/>
      <c r="H36" s="701"/>
      <c r="I36" s="701"/>
      <c r="J36" s="701"/>
      <c r="K36" s="702"/>
    </row>
    <row r="37" spans="1:11" x14ac:dyDescent="0.2">
      <c r="A37" s="17" t="s">
        <v>86</v>
      </c>
      <c r="B37" s="18" t="s">
        <v>87</v>
      </c>
      <c r="C37" s="699"/>
      <c r="D37" s="699"/>
      <c r="E37" s="699"/>
      <c r="F37" s="699"/>
      <c r="G37" s="699"/>
      <c r="H37" s="699"/>
      <c r="I37" s="699"/>
      <c r="J37" s="699"/>
      <c r="K37" s="700"/>
    </row>
    <row r="38" spans="1:11" x14ac:dyDescent="0.2">
      <c r="A38" s="20" t="s">
        <v>88</v>
      </c>
      <c r="B38" s="21" t="s">
        <v>89</v>
      </c>
      <c r="C38" s="22">
        <v>0</v>
      </c>
      <c r="D38" s="22">
        <v>0</v>
      </c>
      <c r="E38" s="22">
        <v>0</v>
      </c>
      <c r="F38" s="22">
        <v>0</v>
      </c>
      <c r="G38" s="22">
        <v>0</v>
      </c>
      <c r="H38" s="22">
        <v>0</v>
      </c>
      <c r="I38" s="22">
        <v>0</v>
      </c>
      <c r="J38" s="22">
        <v>0</v>
      </c>
      <c r="K38" s="23">
        <f>SUM(C38:J38)</f>
        <v>0</v>
      </c>
    </row>
    <row r="39" spans="1:11" x14ac:dyDescent="0.2">
      <c r="A39" s="20" t="s">
        <v>90</v>
      </c>
      <c r="B39" s="21" t="s">
        <v>91</v>
      </c>
      <c r="C39" s="22">
        <v>40</v>
      </c>
      <c r="D39" s="22">
        <v>0</v>
      </c>
      <c r="E39" s="22">
        <v>0</v>
      </c>
      <c r="F39" s="22">
        <v>0</v>
      </c>
      <c r="G39" s="22">
        <v>13</v>
      </c>
      <c r="H39" s="22">
        <v>0</v>
      </c>
      <c r="I39" s="22">
        <v>0</v>
      </c>
      <c r="J39" s="22">
        <v>0</v>
      </c>
      <c r="K39" s="23">
        <f t="shared" ref="K39:K48" si="4">SUM(C39:J39)</f>
        <v>53</v>
      </c>
    </row>
    <row r="40" spans="1:11" x14ac:dyDescent="0.2">
      <c r="A40" s="20" t="s">
        <v>92</v>
      </c>
      <c r="B40" s="21" t="s">
        <v>93</v>
      </c>
      <c r="C40" s="22">
        <v>7</v>
      </c>
      <c r="D40" s="22">
        <v>2</v>
      </c>
      <c r="E40" s="22">
        <v>0</v>
      </c>
      <c r="F40" s="22">
        <v>0</v>
      </c>
      <c r="G40" s="22">
        <v>8</v>
      </c>
      <c r="H40" s="22">
        <v>2</v>
      </c>
      <c r="I40" s="22">
        <v>3</v>
      </c>
      <c r="J40" s="22">
        <v>1</v>
      </c>
      <c r="K40" s="23">
        <f t="shared" si="4"/>
        <v>23</v>
      </c>
    </row>
    <row r="41" spans="1:11" x14ac:dyDescent="0.2">
      <c r="A41" s="20" t="s">
        <v>94</v>
      </c>
      <c r="B41" s="21" t="s">
        <v>95</v>
      </c>
      <c r="C41" s="22">
        <v>0</v>
      </c>
      <c r="D41" s="22">
        <v>0</v>
      </c>
      <c r="E41" s="22">
        <v>0</v>
      </c>
      <c r="F41" s="22">
        <v>0</v>
      </c>
      <c r="G41" s="22">
        <v>0</v>
      </c>
      <c r="H41" s="22">
        <v>0</v>
      </c>
      <c r="I41" s="22">
        <v>0</v>
      </c>
      <c r="J41" s="22">
        <v>0</v>
      </c>
      <c r="K41" s="23">
        <f t="shared" si="4"/>
        <v>0</v>
      </c>
    </row>
    <row r="42" spans="1:11" x14ac:dyDescent="0.2">
      <c r="A42" s="20" t="s">
        <v>96</v>
      </c>
      <c r="B42" s="21" t="s">
        <v>97</v>
      </c>
      <c r="C42" s="22">
        <v>0</v>
      </c>
      <c r="D42" s="22">
        <v>0</v>
      </c>
      <c r="E42" s="22">
        <v>0</v>
      </c>
      <c r="F42" s="22">
        <v>0</v>
      </c>
      <c r="G42" s="22">
        <v>0</v>
      </c>
      <c r="H42" s="22">
        <v>0</v>
      </c>
      <c r="I42" s="22">
        <v>0</v>
      </c>
      <c r="J42" s="22">
        <v>0</v>
      </c>
      <c r="K42" s="23">
        <f t="shared" si="4"/>
        <v>0</v>
      </c>
    </row>
    <row r="43" spans="1:11" x14ac:dyDescent="0.2">
      <c r="A43" s="20" t="s">
        <v>98</v>
      </c>
      <c r="B43" s="21" t="s">
        <v>99</v>
      </c>
      <c r="C43" s="22">
        <v>0</v>
      </c>
      <c r="D43" s="22">
        <v>0</v>
      </c>
      <c r="E43" s="22">
        <v>0</v>
      </c>
      <c r="F43" s="22">
        <v>0</v>
      </c>
      <c r="G43" s="22">
        <v>0</v>
      </c>
      <c r="H43" s="22">
        <v>0</v>
      </c>
      <c r="I43" s="22">
        <v>0</v>
      </c>
      <c r="J43" s="22">
        <v>0</v>
      </c>
      <c r="K43" s="23">
        <f t="shared" si="4"/>
        <v>0</v>
      </c>
    </row>
    <row r="44" spans="1:11" x14ac:dyDescent="0.2">
      <c r="A44" s="20" t="s">
        <v>100</v>
      </c>
      <c r="B44" s="21" t="s">
        <v>101</v>
      </c>
      <c r="C44" s="22">
        <v>0</v>
      </c>
      <c r="D44" s="22">
        <v>0</v>
      </c>
      <c r="E44" s="22">
        <v>0</v>
      </c>
      <c r="F44" s="22">
        <v>0</v>
      </c>
      <c r="G44" s="22">
        <v>0</v>
      </c>
      <c r="H44" s="22">
        <v>0</v>
      </c>
      <c r="I44" s="22">
        <v>0</v>
      </c>
      <c r="J44" s="22">
        <v>0</v>
      </c>
      <c r="K44" s="23">
        <f t="shared" si="4"/>
        <v>0</v>
      </c>
    </row>
    <row r="45" spans="1:11" x14ac:dyDescent="0.2">
      <c r="A45" s="20" t="s">
        <v>102</v>
      </c>
      <c r="B45" s="21" t="s">
        <v>103</v>
      </c>
      <c r="C45" s="22">
        <v>0</v>
      </c>
      <c r="D45" s="22">
        <v>0</v>
      </c>
      <c r="E45" s="22">
        <v>0</v>
      </c>
      <c r="F45" s="22">
        <v>0</v>
      </c>
      <c r="G45" s="22">
        <v>0</v>
      </c>
      <c r="H45" s="22">
        <v>0</v>
      </c>
      <c r="I45" s="22">
        <v>0</v>
      </c>
      <c r="J45" s="22">
        <v>0</v>
      </c>
      <c r="K45" s="23">
        <f t="shared" si="4"/>
        <v>0</v>
      </c>
    </row>
    <row r="46" spans="1:11" x14ac:dyDescent="0.2">
      <c r="A46" s="20" t="s">
        <v>104</v>
      </c>
      <c r="B46" s="21" t="s">
        <v>105</v>
      </c>
      <c r="C46" s="22">
        <v>0</v>
      </c>
      <c r="D46" s="22">
        <v>0</v>
      </c>
      <c r="E46" s="22">
        <v>0</v>
      </c>
      <c r="F46" s="22">
        <v>0</v>
      </c>
      <c r="G46" s="22">
        <v>0</v>
      </c>
      <c r="H46" s="22">
        <v>0</v>
      </c>
      <c r="I46" s="22">
        <v>0</v>
      </c>
      <c r="J46" s="22">
        <v>0</v>
      </c>
      <c r="K46" s="23">
        <f t="shared" si="4"/>
        <v>0</v>
      </c>
    </row>
    <row r="47" spans="1:11" ht="25.5" x14ac:dyDescent="0.2">
      <c r="A47" s="20" t="s">
        <v>106</v>
      </c>
      <c r="B47" s="21" t="s">
        <v>107</v>
      </c>
      <c r="C47" s="22">
        <v>32</v>
      </c>
      <c r="D47" s="22">
        <v>0</v>
      </c>
      <c r="E47" s="22">
        <v>0</v>
      </c>
      <c r="F47" s="22">
        <v>0</v>
      </c>
      <c r="G47" s="22">
        <v>26</v>
      </c>
      <c r="H47" s="22">
        <v>0</v>
      </c>
      <c r="I47" s="22">
        <v>0</v>
      </c>
      <c r="J47" s="22">
        <v>0</v>
      </c>
      <c r="K47" s="23">
        <f t="shared" si="4"/>
        <v>58</v>
      </c>
    </row>
    <row r="48" spans="1:11" x14ac:dyDescent="0.2">
      <c r="A48" s="20" t="s">
        <v>108</v>
      </c>
      <c r="B48" s="21" t="s">
        <v>109</v>
      </c>
      <c r="C48" s="22">
        <v>0</v>
      </c>
      <c r="D48" s="22">
        <v>0</v>
      </c>
      <c r="E48" s="22">
        <v>0</v>
      </c>
      <c r="F48" s="22">
        <v>0</v>
      </c>
      <c r="G48" s="22">
        <v>0</v>
      </c>
      <c r="H48" s="22">
        <v>0</v>
      </c>
      <c r="I48" s="22">
        <v>0</v>
      </c>
      <c r="J48" s="22">
        <v>0</v>
      </c>
      <c r="K48" s="23">
        <f t="shared" si="4"/>
        <v>0</v>
      </c>
    </row>
    <row r="49" spans="1:11" x14ac:dyDescent="0.2">
      <c r="A49" s="24" t="s">
        <v>110</v>
      </c>
      <c r="B49" s="25" t="s">
        <v>111</v>
      </c>
      <c r="C49" s="26">
        <f>SUM(C38:C48)</f>
        <v>79</v>
      </c>
      <c r="D49" s="26">
        <f t="shared" ref="D49:J49" si="5">SUM(D38:D48)</f>
        <v>2</v>
      </c>
      <c r="E49" s="26">
        <f t="shared" si="5"/>
        <v>0</v>
      </c>
      <c r="F49" s="26">
        <f t="shared" si="5"/>
        <v>0</v>
      </c>
      <c r="G49" s="26">
        <f t="shared" si="5"/>
        <v>47</v>
      </c>
      <c r="H49" s="26">
        <f t="shared" si="5"/>
        <v>2</v>
      </c>
      <c r="I49" s="26">
        <f t="shared" si="5"/>
        <v>3</v>
      </c>
      <c r="J49" s="26">
        <f t="shared" si="5"/>
        <v>1</v>
      </c>
      <c r="K49" s="23">
        <f>SUM(K38:K48)</f>
        <v>134</v>
      </c>
    </row>
    <row r="50" spans="1:11" x14ac:dyDescent="0.2">
      <c r="A50" s="94" t="s">
        <v>353</v>
      </c>
      <c r="B50" s="95" t="s">
        <v>111</v>
      </c>
      <c r="C50" s="96">
        <v>71</v>
      </c>
      <c r="D50" s="96">
        <v>1</v>
      </c>
      <c r="E50" s="96">
        <v>0</v>
      </c>
      <c r="F50" s="96">
        <v>0</v>
      </c>
      <c r="G50" s="96">
        <v>40</v>
      </c>
      <c r="H50" s="96">
        <v>1</v>
      </c>
      <c r="I50" s="96">
        <v>2</v>
      </c>
      <c r="J50" s="96">
        <v>1</v>
      </c>
      <c r="K50" s="98">
        <f>SUM(C50:J50)</f>
        <v>116</v>
      </c>
    </row>
    <row r="51" spans="1:11" x14ac:dyDescent="0.2">
      <c r="A51" s="94" t="s">
        <v>354</v>
      </c>
      <c r="B51" s="95" t="s">
        <v>111</v>
      </c>
      <c r="C51" s="96">
        <v>4</v>
      </c>
      <c r="D51" s="96">
        <v>0</v>
      </c>
      <c r="E51" s="96">
        <v>0</v>
      </c>
      <c r="F51" s="96">
        <v>0</v>
      </c>
      <c r="G51" s="96">
        <v>1</v>
      </c>
      <c r="H51" s="96">
        <v>0</v>
      </c>
      <c r="I51" s="96">
        <v>0</v>
      </c>
      <c r="J51" s="96">
        <v>0</v>
      </c>
      <c r="K51" s="98">
        <f>SUM(C51:J51)</f>
        <v>5</v>
      </c>
    </row>
    <row r="52" spans="1:11" x14ac:dyDescent="0.2">
      <c r="A52" s="137" t="s">
        <v>114</v>
      </c>
      <c r="B52" s="701"/>
      <c r="C52" s="701"/>
      <c r="D52" s="701"/>
      <c r="E52" s="701"/>
      <c r="F52" s="701"/>
      <c r="G52" s="701"/>
      <c r="H52" s="701"/>
      <c r="I52" s="701"/>
      <c r="J52" s="701"/>
      <c r="K52" s="702"/>
    </row>
    <row r="53" spans="1:11" x14ac:dyDescent="0.2">
      <c r="A53" s="17" t="s">
        <v>86</v>
      </c>
      <c r="B53" s="18" t="s">
        <v>87</v>
      </c>
      <c r="C53" s="699"/>
      <c r="D53" s="699"/>
      <c r="E53" s="699"/>
      <c r="F53" s="699"/>
      <c r="G53" s="699"/>
      <c r="H53" s="699"/>
      <c r="I53" s="699"/>
      <c r="J53" s="699"/>
      <c r="K53" s="700"/>
    </row>
    <row r="54" spans="1:11" x14ac:dyDescent="0.2">
      <c r="A54" s="20" t="s">
        <v>88</v>
      </c>
      <c r="B54" s="21" t="s">
        <v>89</v>
      </c>
      <c r="C54" s="22">
        <v>0</v>
      </c>
      <c r="D54" s="22">
        <v>0</v>
      </c>
      <c r="E54" s="22">
        <v>0</v>
      </c>
      <c r="F54" s="22">
        <v>0</v>
      </c>
      <c r="G54" s="22">
        <v>0</v>
      </c>
      <c r="H54" s="22">
        <v>0</v>
      </c>
      <c r="I54" s="22">
        <v>0</v>
      </c>
      <c r="J54" s="22">
        <v>0</v>
      </c>
      <c r="K54" s="23">
        <f>SUM(C54:J54)</f>
        <v>0</v>
      </c>
    </row>
    <row r="55" spans="1:11" x14ac:dyDescent="0.2">
      <c r="A55" s="20" t="s">
        <v>90</v>
      </c>
      <c r="B55" s="21" t="s">
        <v>91</v>
      </c>
      <c r="C55" s="22">
        <v>0</v>
      </c>
      <c r="D55" s="22">
        <v>0</v>
      </c>
      <c r="E55" s="22">
        <v>0</v>
      </c>
      <c r="F55" s="22">
        <v>0</v>
      </c>
      <c r="G55" s="22">
        <v>0</v>
      </c>
      <c r="H55" s="22">
        <v>0</v>
      </c>
      <c r="I55" s="22">
        <v>0</v>
      </c>
      <c r="J55" s="22">
        <v>0</v>
      </c>
      <c r="K55" s="23">
        <f t="shared" ref="K55:K64" si="6">SUM(C55:J55)</f>
        <v>0</v>
      </c>
    </row>
    <row r="56" spans="1:11" x14ac:dyDescent="0.2">
      <c r="A56" s="20" t="s">
        <v>92</v>
      </c>
      <c r="B56" s="21" t="s">
        <v>93</v>
      </c>
      <c r="C56" s="22">
        <v>0</v>
      </c>
      <c r="D56" s="22">
        <v>0</v>
      </c>
      <c r="E56" s="22">
        <v>0</v>
      </c>
      <c r="F56" s="22">
        <v>0</v>
      </c>
      <c r="G56" s="22">
        <v>0</v>
      </c>
      <c r="H56" s="22">
        <v>0</v>
      </c>
      <c r="I56" s="22">
        <v>0</v>
      </c>
      <c r="J56" s="22">
        <v>0</v>
      </c>
      <c r="K56" s="23">
        <f t="shared" si="6"/>
        <v>0</v>
      </c>
    </row>
    <row r="57" spans="1:11" x14ac:dyDescent="0.2">
      <c r="A57" s="20" t="s">
        <v>94</v>
      </c>
      <c r="B57" s="21" t="s">
        <v>95</v>
      </c>
      <c r="C57" s="22">
        <v>0</v>
      </c>
      <c r="D57" s="22">
        <v>0</v>
      </c>
      <c r="E57" s="22">
        <v>0</v>
      </c>
      <c r="F57" s="22">
        <v>0</v>
      </c>
      <c r="G57" s="22">
        <v>0</v>
      </c>
      <c r="H57" s="22">
        <v>0</v>
      </c>
      <c r="I57" s="22">
        <v>0</v>
      </c>
      <c r="J57" s="22">
        <v>0</v>
      </c>
      <c r="K57" s="23">
        <f t="shared" si="6"/>
        <v>0</v>
      </c>
    </row>
    <row r="58" spans="1:11" x14ac:dyDescent="0.2">
      <c r="A58" s="20" t="s">
        <v>96</v>
      </c>
      <c r="B58" s="21" t="s">
        <v>97</v>
      </c>
      <c r="C58" s="22">
        <v>0</v>
      </c>
      <c r="D58" s="22">
        <v>0</v>
      </c>
      <c r="E58" s="22">
        <v>471</v>
      </c>
      <c r="F58" s="22">
        <v>0</v>
      </c>
      <c r="G58" s="22">
        <v>0</v>
      </c>
      <c r="H58" s="22">
        <v>0</v>
      </c>
      <c r="I58" s="22">
        <v>7</v>
      </c>
      <c r="J58" s="22">
        <v>59</v>
      </c>
      <c r="K58" s="23">
        <f t="shared" si="6"/>
        <v>537</v>
      </c>
    </row>
    <row r="59" spans="1:11" x14ac:dyDescent="0.2">
      <c r="A59" s="20" t="s">
        <v>98</v>
      </c>
      <c r="B59" s="21" t="s">
        <v>99</v>
      </c>
      <c r="C59" s="22">
        <v>0</v>
      </c>
      <c r="D59" s="22">
        <v>0</v>
      </c>
      <c r="E59" s="22">
        <v>0</v>
      </c>
      <c r="F59" s="22">
        <v>0</v>
      </c>
      <c r="G59" s="22">
        <v>0</v>
      </c>
      <c r="H59" s="22">
        <v>0</v>
      </c>
      <c r="I59" s="22">
        <v>0</v>
      </c>
      <c r="J59" s="22">
        <v>0</v>
      </c>
      <c r="K59" s="23">
        <f t="shared" si="6"/>
        <v>0</v>
      </c>
    </row>
    <row r="60" spans="1:11" x14ac:dyDescent="0.2">
      <c r="A60" s="20" t="s">
        <v>100</v>
      </c>
      <c r="B60" s="21" t="s">
        <v>101</v>
      </c>
      <c r="C60" s="22">
        <v>0</v>
      </c>
      <c r="D60" s="22">
        <v>0</v>
      </c>
      <c r="E60" s="22">
        <v>0</v>
      </c>
      <c r="F60" s="22">
        <v>0</v>
      </c>
      <c r="G60" s="22">
        <v>0</v>
      </c>
      <c r="H60" s="22">
        <v>0</v>
      </c>
      <c r="I60" s="22">
        <v>0</v>
      </c>
      <c r="J60" s="22">
        <v>0</v>
      </c>
      <c r="K60" s="23">
        <f t="shared" si="6"/>
        <v>0</v>
      </c>
    </row>
    <row r="61" spans="1:11" x14ac:dyDescent="0.2">
      <c r="A61" s="20" t="s">
        <v>102</v>
      </c>
      <c r="B61" s="21" t="s">
        <v>103</v>
      </c>
      <c r="C61" s="22">
        <v>0</v>
      </c>
      <c r="D61" s="22">
        <v>0</v>
      </c>
      <c r="E61" s="22">
        <v>0</v>
      </c>
      <c r="F61" s="22">
        <v>0</v>
      </c>
      <c r="G61" s="22">
        <v>0</v>
      </c>
      <c r="H61" s="22">
        <v>0</v>
      </c>
      <c r="I61" s="22">
        <v>0</v>
      </c>
      <c r="J61" s="22">
        <v>0</v>
      </c>
      <c r="K61" s="23">
        <f t="shared" si="6"/>
        <v>0</v>
      </c>
    </row>
    <row r="62" spans="1:11" x14ac:dyDescent="0.2">
      <c r="A62" s="20" t="s">
        <v>104</v>
      </c>
      <c r="B62" s="21" t="s">
        <v>105</v>
      </c>
      <c r="C62" s="22">
        <v>0</v>
      </c>
      <c r="D62" s="22">
        <v>0</v>
      </c>
      <c r="E62" s="22">
        <v>0</v>
      </c>
      <c r="F62" s="22">
        <v>0</v>
      </c>
      <c r="G62" s="22">
        <v>0</v>
      </c>
      <c r="H62" s="22">
        <v>0</v>
      </c>
      <c r="I62" s="22">
        <v>0</v>
      </c>
      <c r="J62" s="22">
        <v>0</v>
      </c>
      <c r="K62" s="23">
        <f t="shared" si="6"/>
        <v>0</v>
      </c>
    </row>
    <row r="63" spans="1:11" ht="25.5" x14ac:dyDescent="0.2">
      <c r="A63" s="20" t="s">
        <v>106</v>
      </c>
      <c r="B63" s="21" t="s">
        <v>107</v>
      </c>
      <c r="C63" s="22">
        <v>0</v>
      </c>
      <c r="D63" s="22">
        <v>0</v>
      </c>
      <c r="E63" s="22">
        <v>0</v>
      </c>
      <c r="F63" s="22">
        <v>0</v>
      </c>
      <c r="G63" s="22">
        <v>0</v>
      </c>
      <c r="H63" s="22">
        <v>0</v>
      </c>
      <c r="I63" s="22">
        <v>0</v>
      </c>
      <c r="J63" s="22">
        <v>0</v>
      </c>
      <c r="K63" s="23">
        <f t="shared" si="6"/>
        <v>0</v>
      </c>
    </row>
    <row r="64" spans="1:11" x14ac:dyDescent="0.2">
      <c r="A64" s="20" t="s">
        <v>108</v>
      </c>
      <c r="B64" s="21" t="s">
        <v>109</v>
      </c>
      <c r="C64" s="22">
        <v>0</v>
      </c>
      <c r="D64" s="22">
        <v>0</v>
      </c>
      <c r="E64" s="22">
        <v>0</v>
      </c>
      <c r="F64" s="22">
        <v>0</v>
      </c>
      <c r="G64" s="22">
        <v>0</v>
      </c>
      <c r="H64" s="22">
        <v>0</v>
      </c>
      <c r="I64" s="22">
        <v>0</v>
      </c>
      <c r="J64" s="22">
        <v>0</v>
      </c>
      <c r="K64" s="23">
        <f t="shared" si="6"/>
        <v>0</v>
      </c>
    </row>
    <row r="65" spans="1:11" x14ac:dyDescent="0.2">
      <c r="A65" s="24" t="s">
        <v>110</v>
      </c>
      <c r="B65" s="25" t="s">
        <v>111</v>
      </c>
      <c r="C65" s="26">
        <f>SUM(C54:C64)</f>
        <v>0</v>
      </c>
      <c r="D65" s="26">
        <f t="shared" ref="D65:J65" si="7">SUM(D54:D64)</f>
        <v>0</v>
      </c>
      <c r="E65" s="26">
        <f t="shared" si="7"/>
        <v>471</v>
      </c>
      <c r="F65" s="26">
        <f t="shared" si="7"/>
        <v>0</v>
      </c>
      <c r="G65" s="26">
        <f t="shared" si="7"/>
        <v>0</v>
      </c>
      <c r="H65" s="26">
        <f t="shared" si="7"/>
        <v>0</v>
      </c>
      <c r="I65" s="26">
        <f t="shared" si="7"/>
        <v>7</v>
      </c>
      <c r="J65" s="26">
        <f t="shared" si="7"/>
        <v>59</v>
      </c>
      <c r="K65" s="23">
        <f>SUM(K54:K64)</f>
        <v>537</v>
      </c>
    </row>
    <row r="66" spans="1:11" x14ac:dyDescent="0.2">
      <c r="A66" s="94" t="s">
        <v>353</v>
      </c>
      <c r="B66" s="95" t="s">
        <v>111</v>
      </c>
      <c r="C66" s="96">
        <v>0</v>
      </c>
      <c r="D66" s="96">
        <v>0</v>
      </c>
      <c r="E66" s="96">
        <v>256</v>
      </c>
      <c r="F66" s="96">
        <v>0</v>
      </c>
      <c r="G66" s="96">
        <v>0</v>
      </c>
      <c r="H66" s="96">
        <v>0</v>
      </c>
      <c r="I66" s="96">
        <v>1</v>
      </c>
      <c r="J66" s="96">
        <v>26</v>
      </c>
      <c r="K66" s="98">
        <f>SUM(C66:J66)</f>
        <v>283</v>
      </c>
    </row>
    <row r="67" spans="1:11" x14ac:dyDescent="0.2">
      <c r="A67" s="94" t="s">
        <v>354</v>
      </c>
      <c r="B67" s="95" t="s">
        <v>111</v>
      </c>
      <c r="C67" s="96">
        <v>0</v>
      </c>
      <c r="D67" s="96">
        <v>0</v>
      </c>
      <c r="E67" s="96">
        <v>19</v>
      </c>
      <c r="F67" s="96">
        <v>0</v>
      </c>
      <c r="G67" s="96">
        <v>0</v>
      </c>
      <c r="H67" s="96">
        <v>0</v>
      </c>
      <c r="I67" s="96">
        <v>1</v>
      </c>
      <c r="J67" s="96">
        <v>3</v>
      </c>
      <c r="K67" s="98">
        <f>SUM(C67:J67)</f>
        <v>23</v>
      </c>
    </row>
    <row r="68" spans="1:11" x14ac:dyDescent="0.2">
      <c r="A68" s="137" t="s">
        <v>115</v>
      </c>
      <c r="B68" s="701"/>
      <c r="C68" s="701"/>
      <c r="D68" s="701"/>
      <c r="E68" s="701"/>
      <c r="F68" s="701"/>
      <c r="G68" s="701"/>
      <c r="H68" s="701"/>
      <c r="I68" s="701"/>
      <c r="J68" s="701"/>
      <c r="K68" s="702"/>
    </row>
    <row r="69" spans="1:11" x14ac:dyDescent="0.2">
      <c r="A69" s="17" t="s">
        <v>86</v>
      </c>
      <c r="B69" s="18" t="s">
        <v>87</v>
      </c>
      <c r="C69" s="699"/>
      <c r="D69" s="699"/>
      <c r="E69" s="699"/>
      <c r="F69" s="699"/>
      <c r="G69" s="699"/>
      <c r="H69" s="699"/>
      <c r="I69" s="699"/>
      <c r="J69" s="699"/>
      <c r="K69" s="700"/>
    </row>
    <row r="70" spans="1:11" x14ac:dyDescent="0.2">
      <c r="A70" s="20" t="s">
        <v>88</v>
      </c>
      <c r="B70" s="21" t="s">
        <v>89</v>
      </c>
      <c r="C70" s="22">
        <v>0</v>
      </c>
      <c r="D70" s="22">
        <v>0</v>
      </c>
      <c r="E70" s="22">
        <v>0</v>
      </c>
      <c r="F70" s="22">
        <v>0</v>
      </c>
      <c r="G70" s="22">
        <v>0</v>
      </c>
      <c r="H70" s="22">
        <v>0</v>
      </c>
      <c r="I70" s="22">
        <v>0</v>
      </c>
      <c r="J70" s="22">
        <v>0</v>
      </c>
      <c r="K70" s="23">
        <f>SUM(C70:J70)</f>
        <v>0</v>
      </c>
    </row>
    <row r="71" spans="1:11" x14ac:dyDescent="0.2">
      <c r="A71" s="20" t="s">
        <v>90</v>
      </c>
      <c r="B71" s="21" t="s">
        <v>91</v>
      </c>
      <c r="C71" s="22">
        <v>0</v>
      </c>
      <c r="D71" s="22">
        <v>0</v>
      </c>
      <c r="E71" s="22">
        <v>0</v>
      </c>
      <c r="F71" s="22">
        <v>0</v>
      </c>
      <c r="G71" s="22">
        <v>0</v>
      </c>
      <c r="H71" s="22">
        <v>0</v>
      </c>
      <c r="I71" s="22">
        <v>0</v>
      </c>
      <c r="J71" s="22">
        <v>0</v>
      </c>
      <c r="K71" s="23">
        <f t="shared" ref="K71:K80" si="8">SUM(C71:J71)</f>
        <v>0</v>
      </c>
    </row>
    <row r="72" spans="1:11" x14ac:dyDescent="0.2">
      <c r="A72" s="20" t="s">
        <v>92</v>
      </c>
      <c r="B72" s="21" t="s">
        <v>93</v>
      </c>
      <c r="C72" s="22">
        <v>0</v>
      </c>
      <c r="D72" s="22">
        <v>0</v>
      </c>
      <c r="E72" s="22">
        <v>0</v>
      </c>
      <c r="F72" s="22">
        <v>0</v>
      </c>
      <c r="G72" s="22">
        <v>0</v>
      </c>
      <c r="H72" s="22">
        <v>0</v>
      </c>
      <c r="I72" s="22">
        <v>0</v>
      </c>
      <c r="J72" s="22">
        <v>0</v>
      </c>
      <c r="K72" s="23">
        <f t="shared" si="8"/>
        <v>0</v>
      </c>
    </row>
    <row r="73" spans="1:11" x14ac:dyDescent="0.2">
      <c r="A73" s="20" t="s">
        <v>94</v>
      </c>
      <c r="B73" s="21" t="s">
        <v>95</v>
      </c>
      <c r="C73" s="22">
        <v>0</v>
      </c>
      <c r="D73" s="22">
        <v>0</v>
      </c>
      <c r="E73" s="22">
        <v>0</v>
      </c>
      <c r="F73" s="22">
        <v>0</v>
      </c>
      <c r="G73" s="22">
        <v>0</v>
      </c>
      <c r="H73" s="22">
        <v>0</v>
      </c>
      <c r="I73" s="22">
        <v>6</v>
      </c>
      <c r="J73" s="22">
        <v>3</v>
      </c>
      <c r="K73" s="23">
        <f t="shared" si="8"/>
        <v>9</v>
      </c>
    </row>
    <row r="74" spans="1:11" x14ac:dyDescent="0.2">
      <c r="A74" s="20" t="s">
        <v>96</v>
      </c>
      <c r="B74" s="21" t="s">
        <v>97</v>
      </c>
      <c r="C74" s="22">
        <v>0</v>
      </c>
      <c r="D74" s="22">
        <v>0</v>
      </c>
      <c r="E74" s="22">
        <v>0</v>
      </c>
      <c r="F74" s="22">
        <v>0</v>
      </c>
      <c r="G74" s="22">
        <v>0</v>
      </c>
      <c r="H74" s="22">
        <v>0</v>
      </c>
      <c r="I74" s="22">
        <v>0</v>
      </c>
      <c r="J74" s="22">
        <v>0</v>
      </c>
      <c r="K74" s="23">
        <f t="shared" si="8"/>
        <v>0</v>
      </c>
    </row>
    <row r="75" spans="1:11" x14ac:dyDescent="0.2">
      <c r="A75" s="20" t="s">
        <v>98</v>
      </c>
      <c r="B75" s="21" t="s">
        <v>99</v>
      </c>
      <c r="C75" s="22">
        <v>0</v>
      </c>
      <c r="D75" s="22">
        <v>0</v>
      </c>
      <c r="E75" s="22">
        <v>0</v>
      </c>
      <c r="F75" s="22">
        <v>0</v>
      </c>
      <c r="G75" s="22">
        <v>0</v>
      </c>
      <c r="H75" s="22">
        <v>0</v>
      </c>
      <c r="I75" s="22">
        <v>9</v>
      </c>
      <c r="J75" s="22">
        <v>14</v>
      </c>
      <c r="K75" s="23">
        <f t="shared" si="8"/>
        <v>23</v>
      </c>
    </row>
    <row r="76" spans="1:11" x14ac:dyDescent="0.2">
      <c r="A76" s="20" t="s">
        <v>100</v>
      </c>
      <c r="B76" s="21" t="s">
        <v>101</v>
      </c>
      <c r="C76" s="22">
        <v>0</v>
      </c>
      <c r="D76" s="22">
        <v>0</v>
      </c>
      <c r="E76" s="22">
        <v>0</v>
      </c>
      <c r="F76" s="22">
        <v>0</v>
      </c>
      <c r="G76" s="22">
        <v>0</v>
      </c>
      <c r="H76" s="22">
        <v>0</v>
      </c>
      <c r="I76" s="22">
        <v>0</v>
      </c>
      <c r="J76" s="22">
        <v>2</v>
      </c>
      <c r="K76" s="23">
        <f t="shared" si="8"/>
        <v>2</v>
      </c>
    </row>
    <row r="77" spans="1:11" x14ac:dyDescent="0.2">
      <c r="A77" s="20" t="s">
        <v>102</v>
      </c>
      <c r="B77" s="21" t="s">
        <v>103</v>
      </c>
      <c r="C77" s="22">
        <v>0</v>
      </c>
      <c r="D77" s="22">
        <v>0</v>
      </c>
      <c r="E77" s="22">
        <v>0</v>
      </c>
      <c r="F77" s="22">
        <v>0</v>
      </c>
      <c r="G77" s="22">
        <v>0</v>
      </c>
      <c r="H77" s="22">
        <v>0</v>
      </c>
      <c r="I77" s="22">
        <v>0</v>
      </c>
      <c r="J77" s="22">
        <v>0</v>
      </c>
      <c r="K77" s="23">
        <f t="shared" si="8"/>
        <v>0</v>
      </c>
    </row>
    <row r="78" spans="1:11" x14ac:dyDescent="0.2">
      <c r="A78" s="20" t="s">
        <v>104</v>
      </c>
      <c r="B78" s="21" t="s">
        <v>105</v>
      </c>
      <c r="C78" s="22">
        <v>0</v>
      </c>
      <c r="D78" s="22">
        <v>0</v>
      </c>
      <c r="E78" s="22">
        <v>0</v>
      </c>
      <c r="F78" s="22">
        <v>0</v>
      </c>
      <c r="G78" s="22">
        <v>0</v>
      </c>
      <c r="H78" s="22">
        <v>0</v>
      </c>
      <c r="I78" s="22">
        <v>0</v>
      </c>
      <c r="J78" s="22">
        <v>0</v>
      </c>
      <c r="K78" s="23">
        <f t="shared" si="8"/>
        <v>0</v>
      </c>
    </row>
    <row r="79" spans="1:11" ht="25.5" x14ac:dyDescent="0.2">
      <c r="A79" s="20" t="s">
        <v>106</v>
      </c>
      <c r="B79" s="21" t="s">
        <v>107</v>
      </c>
      <c r="C79" s="22">
        <v>74</v>
      </c>
      <c r="D79" s="22">
        <v>39</v>
      </c>
      <c r="E79" s="22">
        <v>445</v>
      </c>
      <c r="F79" s="22">
        <v>0</v>
      </c>
      <c r="G79" s="22">
        <v>22</v>
      </c>
      <c r="H79" s="22">
        <v>56</v>
      </c>
      <c r="I79" s="22">
        <v>3</v>
      </c>
      <c r="J79" s="22">
        <v>28</v>
      </c>
      <c r="K79" s="23">
        <f t="shared" si="8"/>
        <v>667</v>
      </c>
    </row>
    <row r="80" spans="1:11" x14ac:dyDescent="0.2">
      <c r="A80" s="20" t="s">
        <v>108</v>
      </c>
      <c r="B80" s="21" t="s">
        <v>109</v>
      </c>
      <c r="C80" s="22">
        <v>0</v>
      </c>
      <c r="D80" s="22">
        <v>0</v>
      </c>
      <c r="E80" s="22">
        <v>0</v>
      </c>
      <c r="F80" s="22">
        <v>0</v>
      </c>
      <c r="G80" s="22">
        <v>0</v>
      </c>
      <c r="H80" s="22">
        <v>0</v>
      </c>
      <c r="I80" s="22">
        <v>0</v>
      </c>
      <c r="J80" s="22">
        <v>0</v>
      </c>
      <c r="K80" s="23">
        <f t="shared" si="8"/>
        <v>0</v>
      </c>
    </row>
    <row r="81" spans="1:11" x14ac:dyDescent="0.2">
      <c r="A81" s="24" t="s">
        <v>110</v>
      </c>
      <c r="B81" s="25" t="s">
        <v>111</v>
      </c>
      <c r="C81" s="26">
        <f>SUM(C70:C80)</f>
        <v>74</v>
      </c>
      <c r="D81" s="26">
        <f t="shared" ref="D81:J81" si="9">SUM(D70:D80)</f>
        <v>39</v>
      </c>
      <c r="E81" s="26">
        <f t="shared" si="9"/>
        <v>445</v>
      </c>
      <c r="F81" s="26">
        <f t="shared" si="9"/>
        <v>0</v>
      </c>
      <c r="G81" s="26">
        <f t="shared" si="9"/>
        <v>22</v>
      </c>
      <c r="H81" s="26">
        <f t="shared" si="9"/>
        <v>56</v>
      </c>
      <c r="I81" s="26">
        <f t="shared" si="9"/>
        <v>18</v>
      </c>
      <c r="J81" s="26">
        <f t="shared" si="9"/>
        <v>47</v>
      </c>
      <c r="K81" s="23">
        <f>SUM(K70:K80)</f>
        <v>701</v>
      </c>
    </row>
    <row r="82" spans="1:11" x14ac:dyDescent="0.2">
      <c r="A82" s="94" t="s">
        <v>353</v>
      </c>
      <c r="B82" s="95" t="s">
        <v>111</v>
      </c>
      <c r="C82" s="96">
        <v>72</v>
      </c>
      <c r="D82" s="96">
        <v>35</v>
      </c>
      <c r="E82" s="96">
        <v>317</v>
      </c>
      <c r="F82" s="96">
        <v>0</v>
      </c>
      <c r="G82" s="96">
        <v>21</v>
      </c>
      <c r="H82" s="96">
        <v>53</v>
      </c>
      <c r="I82" s="96">
        <v>11</v>
      </c>
      <c r="J82" s="96">
        <v>18</v>
      </c>
      <c r="K82" s="98">
        <f>SUM(C82:J82)</f>
        <v>527</v>
      </c>
    </row>
    <row r="83" spans="1:11" x14ac:dyDescent="0.2">
      <c r="A83" s="94" t="s">
        <v>354</v>
      </c>
      <c r="B83" s="95" t="s">
        <v>111</v>
      </c>
      <c r="C83" s="96">
        <v>6</v>
      </c>
      <c r="D83" s="96">
        <v>2</v>
      </c>
      <c r="E83" s="96">
        <v>173</v>
      </c>
      <c r="F83" s="96">
        <v>0</v>
      </c>
      <c r="G83" s="96">
        <v>0</v>
      </c>
      <c r="H83" s="96">
        <v>3</v>
      </c>
      <c r="I83" s="96">
        <v>5</v>
      </c>
      <c r="J83" s="96">
        <v>5</v>
      </c>
      <c r="K83" s="98">
        <f>SUM(C83:J83)</f>
        <v>194</v>
      </c>
    </row>
    <row r="84" spans="1:11" x14ac:dyDescent="0.2">
      <c r="A84" s="137" t="s">
        <v>116</v>
      </c>
      <c r="B84" s="701"/>
      <c r="C84" s="701"/>
      <c r="D84" s="701"/>
      <c r="E84" s="701"/>
      <c r="F84" s="701"/>
      <c r="G84" s="701"/>
      <c r="H84" s="701"/>
      <c r="I84" s="701"/>
      <c r="J84" s="701"/>
      <c r="K84" s="702"/>
    </row>
    <row r="85" spans="1:11" x14ac:dyDescent="0.2">
      <c r="A85" s="17" t="s">
        <v>86</v>
      </c>
      <c r="B85" s="18" t="s">
        <v>87</v>
      </c>
      <c r="C85" s="699"/>
      <c r="D85" s="699"/>
      <c r="E85" s="699"/>
      <c r="F85" s="699"/>
      <c r="G85" s="699"/>
      <c r="H85" s="699"/>
      <c r="I85" s="699"/>
      <c r="J85" s="699"/>
      <c r="K85" s="700"/>
    </row>
    <row r="86" spans="1:11" x14ac:dyDescent="0.2">
      <c r="A86" s="20" t="s">
        <v>88</v>
      </c>
      <c r="B86" s="21" t="s">
        <v>89</v>
      </c>
      <c r="C86" s="22">
        <v>0</v>
      </c>
      <c r="D86" s="22">
        <v>0</v>
      </c>
      <c r="E86" s="22">
        <v>0</v>
      </c>
      <c r="F86" s="22">
        <v>0</v>
      </c>
      <c r="G86" s="22">
        <v>0</v>
      </c>
      <c r="H86" s="22">
        <v>0</v>
      </c>
      <c r="I86" s="22">
        <v>0</v>
      </c>
      <c r="J86" s="22">
        <v>0</v>
      </c>
      <c r="K86" s="23">
        <f>SUM(C86:J86)</f>
        <v>0</v>
      </c>
    </row>
    <row r="87" spans="1:11" x14ac:dyDescent="0.2">
      <c r="A87" s="20" t="s">
        <v>90</v>
      </c>
      <c r="B87" s="21" t="s">
        <v>91</v>
      </c>
      <c r="C87" s="22">
        <v>0</v>
      </c>
      <c r="D87" s="22">
        <v>0</v>
      </c>
      <c r="E87" s="22">
        <v>0</v>
      </c>
      <c r="F87" s="22">
        <v>0</v>
      </c>
      <c r="G87" s="22">
        <v>0</v>
      </c>
      <c r="H87" s="22">
        <v>0</v>
      </c>
      <c r="I87" s="22">
        <v>0</v>
      </c>
      <c r="J87" s="22">
        <v>0</v>
      </c>
      <c r="K87" s="23">
        <f t="shared" ref="K87:K96" si="10">SUM(C87:J87)</f>
        <v>0</v>
      </c>
    </row>
    <row r="88" spans="1:11" x14ac:dyDescent="0.2">
      <c r="A88" s="20" t="s">
        <v>92</v>
      </c>
      <c r="B88" s="21" t="s">
        <v>93</v>
      </c>
      <c r="C88" s="22">
        <v>0</v>
      </c>
      <c r="D88" s="22">
        <v>0</v>
      </c>
      <c r="E88" s="22">
        <v>0</v>
      </c>
      <c r="F88" s="22">
        <v>0</v>
      </c>
      <c r="G88" s="22">
        <v>0</v>
      </c>
      <c r="H88" s="22">
        <v>0</v>
      </c>
      <c r="I88" s="22">
        <v>0</v>
      </c>
      <c r="J88" s="22">
        <v>0</v>
      </c>
      <c r="K88" s="23">
        <f t="shared" si="10"/>
        <v>0</v>
      </c>
    </row>
    <row r="89" spans="1:11" x14ac:dyDescent="0.2">
      <c r="A89" s="20" t="s">
        <v>94</v>
      </c>
      <c r="B89" s="21" t="s">
        <v>95</v>
      </c>
      <c r="C89" s="22">
        <v>0</v>
      </c>
      <c r="D89" s="22">
        <v>0</v>
      </c>
      <c r="E89" s="22">
        <v>0</v>
      </c>
      <c r="F89" s="22">
        <v>0</v>
      </c>
      <c r="G89" s="22">
        <v>0</v>
      </c>
      <c r="H89" s="22">
        <v>0</v>
      </c>
      <c r="I89" s="22">
        <v>0</v>
      </c>
      <c r="J89" s="22">
        <v>0</v>
      </c>
      <c r="K89" s="23">
        <f t="shared" si="10"/>
        <v>0</v>
      </c>
    </row>
    <row r="90" spans="1:11" x14ac:dyDescent="0.2">
      <c r="A90" s="20" t="s">
        <v>96</v>
      </c>
      <c r="B90" s="21" t="s">
        <v>97</v>
      </c>
      <c r="C90" s="22">
        <v>0</v>
      </c>
      <c r="D90" s="22">
        <v>0</v>
      </c>
      <c r="E90" s="22">
        <v>0</v>
      </c>
      <c r="F90" s="22">
        <v>0</v>
      </c>
      <c r="G90" s="22">
        <v>0</v>
      </c>
      <c r="H90" s="22">
        <v>0</v>
      </c>
      <c r="I90" s="22">
        <v>0</v>
      </c>
      <c r="J90" s="22">
        <v>0</v>
      </c>
      <c r="K90" s="23">
        <f t="shared" si="10"/>
        <v>0</v>
      </c>
    </row>
    <row r="91" spans="1:11" x14ac:dyDescent="0.2">
      <c r="A91" s="20" t="s">
        <v>98</v>
      </c>
      <c r="B91" s="21" t="s">
        <v>99</v>
      </c>
      <c r="C91" s="22">
        <v>0</v>
      </c>
      <c r="D91" s="22">
        <v>0</v>
      </c>
      <c r="E91" s="22">
        <v>0</v>
      </c>
      <c r="F91" s="22">
        <v>0</v>
      </c>
      <c r="G91" s="22">
        <v>0</v>
      </c>
      <c r="H91" s="22">
        <v>0</v>
      </c>
      <c r="I91" s="22">
        <v>1</v>
      </c>
      <c r="J91" s="22">
        <v>6</v>
      </c>
      <c r="K91" s="23">
        <f t="shared" si="10"/>
        <v>7</v>
      </c>
    </row>
    <row r="92" spans="1:11" x14ac:dyDescent="0.2">
      <c r="A92" s="20" t="s">
        <v>100</v>
      </c>
      <c r="B92" s="21" t="s">
        <v>101</v>
      </c>
      <c r="C92" s="22">
        <v>0</v>
      </c>
      <c r="D92" s="22">
        <v>0</v>
      </c>
      <c r="E92" s="22">
        <v>0</v>
      </c>
      <c r="F92" s="22">
        <v>0</v>
      </c>
      <c r="G92" s="22">
        <v>0</v>
      </c>
      <c r="H92" s="22">
        <v>0</v>
      </c>
      <c r="I92" s="22">
        <v>0</v>
      </c>
      <c r="J92" s="22">
        <v>0</v>
      </c>
      <c r="K92" s="23">
        <f t="shared" si="10"/>
        <v>0</v>
      </c>
    </row>
    <row r="93" spans="1:11" x14ac:dyDescent="0.2">
      <c r="A93" s="20" t="s">
        <v>102</v>
      </c>
      <c r="B93" s="21" t="s">
        <v>103</v>
      </c>
      <c r="C93" s="22">
        <v>0</v>
      </c>
      <c r="D93" s="22">
        <v>0</v>
      </c>
      <c r="E93" s="22">
        <v>0</v>
      </c>
      <c r="F93" s="22">
        <v>0</v>
      </c>
      <c r="G93" s="22">
        <v>0</v>
      </c>
      <c r="H93" s="22">
        <v>0</v>
      </c>
      <c r="I93" s="22">
        <v>0</v>
      </c>
      <c r="J93" s="22">
        <v>0</v>
      </c>
      <c r="K93" s="23">
        <f t="shared" si="10"/>
        <v>0</v>
      </c>
    </row>
    <row r="94" spans="1:11" x14ac:dyDescent="0.2">
      <c r="A94" s="20" t="s">
        <v>104</v>
      </c>
      <c r="B94" s="21" t="s">
        <v>105</v>
      </c>
      <c r="C94" s="22">
        <v>0</v>
      </c>
      <c r="D94" s="22">
        <v>0</v>
      </c>
      <c r="E94" s="22">
        <v>0</v>
      </c>
      <c r="F94" s="22">
        <v>0</v>
      </c>
      <c r="G94" s="22">
        <v>0</v>
      </c>
      <c r="H94" s="22">
        <v>0</v>
      </c>
      <c r="I94" s="22">
        <v>0</v>
      </c>
      <c r="J94" s="22">
        <v>0</v>
      </c>
      <c r="K94" s="23">
        <f t="shared" si="10"/>
        <v>0</v>
      </c>
    </row>
    <row r="95" spans="1:11" ht="25.5" x14ac:dyDescent="0.2">
      <c r="A95" s="20" t="s">
        <v>106</v>
      </c>
      <c r="B95" s="21" t="s">
        <v>107</v>
      </c>
      <c r="C95" s="22">
        <v>28</v>
      </c>
      <c r="D95" s="22">
        <v>11</v>
      </c>
      <c r="E95" s="22">
        <v>136</v>
      </c>
      <c r="F95" s="22">
        <v>0</v>
      </c>
      <c r="G95" s="22">
        <v>23</v>
      </c>
      <c r="H95" s="22">
        <v>0</v>
      </c>
      <c r="I95" s="22">
        <v>2</v>
      </c>
      <c r="J95" s="22">
        <v>17</v>
      </c>
      <c r="K95" s="23">
        <f t="shared" si="10"/>
        <v>217</v>
      </c>
    </row>
    <row r="96" spans="1:11" x14ac:dyDescent="0.2">
      <c r="A96" s="20" t="s">
        <v>108</v>
      </c>
      <c r="B96" s="21" t="s">
        <v>109</v>
      </c>
      <c r="C96" s="22">
        <v>0</v>
      </c>
      <c r="D96" s="22">
        <v>0</v>
      </c>
      <c r="E96" s="22">
        <v>0</v>
      </c>
      <c r="F96" s="22">
        <v>0</v>
      </c>
      <c r="G96" s="22">
        <v>0</v>
      </c>
      <c r="H96" s="22">
        <v>0</v>
      </c>
      <c r="I96" s="22">
        <v>0</v>
      </c>
      <c r="J96" s="22">
        <v>0</v>
      </c>
      <c r="K96" s="23">
        <f t="shared" si="10"/>
        <v>0</v>
      </c>
    </row>
    <row r="97" spans="1:11" x14ac:dyDescent="0.2">
      <c r="A97" s="24" t="s">
        <v>110</v>
      </c>
      <c r="B97" s="25" t="s">
        <v>111</v>
      </c>
      <c r="C97" s="26">
        <f>SUM(C86:C96)</f>
        <v>28</v>
      </c>
      <c r="D97" s="26">
        <f t="shared" ref="D97:J97" si="11">SUM(D86:D96)</f>
        <v>11</v>
      </c>
      <c r="E97" s="26">
        <f t="shared" si="11"/>
        <v>136</v>
      </c>
      <c r="F97" s="26">
        <f t="shared" si="11"/>
        <v>0</v>
      </c>
      <c r="G97" s="26">
        <f t="shared" si="11"/>
        <v>23</v>
      </c>
      <c r="H97" s="26">
        <f t="shared" si="11"/>
        <v>0</v>
      </c>
      <c r="I97" s="26">
        <f t="shared" si="11"/>
        <v>3</v>
      </c>
      <c r="J97" s="26">
        <f t="shared" si="11"/>
        <v>23</v>
      </c>
      <c r="K97" s="23">
        <f>SUM(K86:K96)</f>
        <v>224</v>
      </c>
    </row>
    <row r="98" spans="1:11" x14ac:dyDescent="0.2">
      <c r="A98" s="94" t="s">
        <v>353</v>
      </c>
      <c r="B98" s="95" t="s">
        <v>111</v>
      </c>
      <c r="C98" s="96">
        <v>20</v>
      </c>
      <c r="D98" s="96">
        <v>9</v>
      </c>
      <c r="E98" s="96">
        <v>89</v>
      </c>
      <c r="F98" s="96">
        <v>0</v>
      </c>
      <c r="G98" s="96">
        <v>21</v>
      </c>
      <c r="H98" s="96">
        <v>0</v>
      </c>
      <c r="I98" s="96">
        <v>2</v>
      </c>
      <c r="J98" s="96">
        <v>16</v>
      </c>
      <c r="K98" s="98">
        <f>SUM(C98:J98)</f>
        <v>157</v>
      </c>
    </row>
    <row r="99" spans="1:11" x14ac:dyDescent="0.2">
      <c r="A99" s="94" t="s">
        <v>354</v>
      </c>
      <c r="B99" s="95" t="s">
        <v>111</v>
      </c>
      <c r="C99" s="96">
        <v>0</v>
      </c>
      <c r="D99" s="96">
        <v>1</v>
      </c>
      <c r="E99" s="96">
        <v>45</v>
      </c>
      <c r="F99" s="96">
        <v>0</v>
      </c>
      <c r="G99" s="96">
        <v>1</v>
      </c>
      <c r="H99" s="96">
        <v>0</v>
      </c>
      <c r="I99" s="96">
        <v>0</v>
      </c>
      <c r="J99" s="96">
        <v>3</v>
      </c>
      <c r="K99" s="98">
        <f>SUM(C99:J99)</f>
        <v>50</v>
      </c>
    </row>
    <row r="100" spans="1:11" x14ac:dyDescent="0.2">
      <c r="A100" s="137" t="s">
        <v>117</v>
      </c>
      <c r="B100" s="701"/>
      <c r="C100" s="701"/>
      <c r="D100" s="701"/>
      <c r="E100" s="701"/>
      <c r="F100" s="701"/>
      <c r="G100" s="701"/>
      <c r="H100" s="701"/>
      <c r="I100" s="701"/>
      <c r="J100" s="701"/>
      <c r="K100" s="702"/>
    </row>
    <row r="101" spans="1:11" x14ac:dyDescent="0.2">
      <c r="A101" s="17" t="s">
        <v>86</v>
      </c>
      <c r="B101" s="18" t="s">
        <v>87</v>
      </c>
      <c r="C101" s="699"/>
      <c r="D101" s="699"/>
      <c r="E101" s="699"/>
      <c r="F101" s="699"/>
      <c r="G101" s="699"/>
      <c r="H101" s="699"/>
      <c r="I101" s="699"/>
      <c r="J101" s="699"/>
      <c r="K101" s="700"/>
    </row>
    <row r="102" spans="1:11" x14ac:dyDescent="0.2">
      <c r="A102" s="20" t="s">
        <v>88</v>
      </c>
      <c r="B102" s="21" t="s">
        <v>89</v>
      </c>
      <c r="C102" s="22">
        <v>0</v>
      </c>
      <c r="D102" s="22">
        <v>0</v>
      </c>
      <c r="E102" s="22">
        <v>0</v>
      </c>
      <c r="F102" s="22">
        <v>0</v>
      </c>
      <c r="G102" s="22">
        <v>0</v>
      </c>
      <c r="H102" s="22">
        <v>0</v>
      </c>
      <c r="I102" s="22">
        <v>0</v>
      </c>
      <c r="J102" s="22">
        <v>0</v>
      </c>
      <c r="K102" s="23">
        <f>SUM(C102:J102)</f>
        <v>0</v>
      </c>
    </row>
    <row r="103" spans="1:11" x14ac:dyDescent="0.2">
      <c r="A103" s="20" t="s">
        <v>90</v>
      </c>
      <c r="B103" s="21" t="s">
        <v>91</v>
      </c>
      <c r="C103" s="22">
        <v>0</v>
      </c>
      <c r="D103" s="22">
        <v>0</v>
      </c>
      <c r="E103" s="22">
        <v>0</v>
      </c>
      <c r="F103" s="22">
        <v>0</v>
      </c>
      <c r="G103" s="22">
        <v>0</v>
      </c>
      <c r="H103" s="22">
        <v>0</v>
      </c>
      <c r="I103" s="22">
        <v>0</v>
      </c>
      <c r="J103" s="22">
        <v>0</v>
      </c>
      <c r="K103" s="23">
        <f t="shared" ref="K103:K112" si="12">SUM(C103:J103)</f>
        <v>0</v>
      </c>
    </row>
    <row r="104" spans="1:11" x14ac:dyDescent="0.2">
      <c r="A104" s="20" t="s">
        <v>92</v>
      </c>
      <c r="B104" s="21" t="s">
        <v>93</v>
      </c>
      <c r="C104" s="22">
        <v>0</v>
      </c>
      <c r="D104" s="22">
        <v>0</v>
      </c>
      <c r="E104" s="22">
        <v>0</v>
      </c>
      <c r="F104" s="22">
        <v>0</v>
      </c>
      <c r="G104" s="22">
        <v>0</v>
      </c>
      <c r="H104" s="22">
        <v>0</v>
      </c>
      <c r="I104" s="22">
        <v>0</v>
      </c>
      <c r="J104" s="22">
        <v>0</v>
      </c>
      <c r="K104" s="23">
        <f t="shared" si="12"/>
        <v>0</v>
      </c>
    </row>
    <row r="105" spans="1:11" x14ac:dyDescent="0.2">
      <c r="A105" s="20" t="s">
        <v>94</v>
      </c>
      <c r="B105" s="21" t="s">
        <v>95</v>
      </c>
      <c r="C105" s="22">
        <v>0</v>
      </c>
      <c r="D105" s="22">
        <v>0</v>
      </c>
      <c r="E105" s="22">
        <v>0</v>
      </c>
      <c r="F105" s="22">
        <v>0</v>
      </c>
      <c r="G105" s="22">
        <v>0</v>
      </c>
      <c r="H105" s="22">
        <v>0</v>
      </c>
      <c r="I105" s="22">
        <v>0</v>
      </c>
      <c r="J105" s="22">
        <v>0</v>
      </c>
      <c r="K105" s="23">
        <f t="shared" si="12"/>
        <v>0</v>
      </c>
    </row>
    <row r="106" spans="1:11" x14ac:dyDescent="0.2">
      <c r="A106" s="20" t="s">
        <v>96</v>
      </c>
      <c r="B106" s="21" t="s">
        <v>97</v>
      </c>
      <c r="C106" s="22">
        <v>0</v>
      </c>
      <c r="D106" s="22">
        <v>0</v>
      </c>
      <c r="E106" s="22">
        <v>0</v>
      </c>
      <c r="F106" s="22">
        <v>0</v>
      </c>
      <c r="G106" s="22">
        <v>0</v>
      </c>
      <c r="H106" s="22">
        <v>0</v>
      </c>
      <c r="I106" s="22">
        <v>0</v>
      </c>
      <c r="J106" s="22">
        <v>0</v>
      </c>
      <c r="K106" s="23">
        <f t="shared" si="12"/>
        <v>0</v>
      </c>
    </row>
    <row r="107" spans="1:11" x14ac:dyDescent="0.2">
      <c r="A107" s="20" t="s">
        <v>98</v>
      </c>
      <c r="B107" s="21" t="s">
        <v>99</v>
      </c>
      <c r="C107" s="22">
        <v>0</v>
      </c>
      <c r="D107" s="22">
        <v>0</v>
      </c>
      <c r="E107" s="22">
        <v>0</v>
      </c>
      <c r="F107" s="22">
        <v>0</v>
      </c>
      <c r="G107" s="22">
        <v>0</v>
      </c>
      <c r="H107" s="22">
        <v>0</v>
      </c>
      <c r="I107" s="22">
        <v>0</v>
      </c>
      <c r="J107" s="22">
        <v>1</v>
      </c>
      <c r="K107" s="23">
        <f t="shared" si="12"/>
        <v>1</v>
      </c>
    </row>
    <row r="108" spans="1:11" x14ac:dyDescent="0.2">
      <c r="A108" s="20" t="s">
        <v>100</v>
      </c>
      <c r="B108" s="21" t="s">
        <v>101</v>
      </c>
      <c r="C108" s="22">
        <v>0</v>
      </c>
      <c r="D108" s="22">
        <v>0</v>
      </c>
      <c r="E108" s="22">
        <v>0</v>
      </c>
      <c r="F108" s="22">
        <v>0</v>
      </c>
      <c r="G108" s="22">
        <v>0</v>
      </c>
      <c r="H108" s="22">
        <v>0</v>
      </c>
      <c r="I108" s="22">
        <v>0</v>
      </c>
      <c r="J108" s="22">
        <v>0</v>
      </c>
      <c r="K108" s="23">
        <f t="shared" si="12"/>
        <v>0</v>
      </c>
    </row>
    <row r="109" spans="1:11" x14ac:dyDescent="0.2">
      <c r="A109" s="20" t="s">
        <v>102</v>
      </c>
      <c r="B109" s="21" t="s">
        <v>103</v>
      </c>
      <c r="C109" s="22">
        <v>0</v>
      </c>
      <c r="D109" s="22">
        <v>0</v>
      </c>
      <c r="E109" s="22">
        <v>0</v>
      </c>
      <c r="F109" s="22">
        <v>0</v>
      </c>
      <c r="G109" s="22">
        <v>0</v>
      </c>
      <c r="H109" s="22">
        <v>0</v>
      </c>
      <c r="I109" s="22">
        <v>0</v>
      </c>
      <c r="J109" s="22">
        <v>0</v>
      </c>
      <c r="K109" s="23">
        <f t="shared" si="12"/>
        <v>0</v>
      </c>
    </row>
    <row r="110" spans="1:11" x14ac:dyDescent="0.2">
      <c r="A110" s="20" t="s">
        <v>104</v>
      </c>
      <c r="B110" s="21" t="s">
        <v>105</v>
      </c>
      <c r="C110" s="22">
        <v>0</v>
      </c>
      <c r="D110" s="22">
        <v>0</v>
      </c>
      <c r="E110" s="22">
        <v>0</v>
      </c>
      <c r="F110" s="22">
        <v>0</v>
      </c>
      <c r="G110" s="22">
        <v>0</v>
      </c>
      <c r="H110" s="22">
        <v>0</v>
      </c>
      <c r="I110" s="22">
        <v>0</v>
      </c>
      <c r="J110" s="22">
        <v>0</v>
      </c>
      <c r="K110" s="23">
        <f t="shared" si="12"/>
        <v>0</v>
      </c>
    </row>
    <row r="111" spans="1:11" ht="25.5" x14ac:dyDescent="0.2">
      <c r="A111" s="20" t="s">
        <v>106</v>
      </c>
      <c r="B111" s="21" t="s">
        <v>107</v>
      </c>
      <c r="C111" s="22">
        <v>85</v>
      </c>
      <c r="D111" s="22">
        <v>41</v>
      </c>
      <c r="E111" s="22">
        <v>186</v>
      </c>
      <c r="F111" s="22">
        <v>0</v>
      </c>
      <c r="G111" s="22">
        <v>0</v>
      </c>
      <c r="H111" s="22">
        <v>0</v>
      </c>
      <c r="I111" s="22">
        <v>2</v>
      </c>
      <c r="J111" s="22">
        <v>10</v>
      </c>
      <c r="K111" s="23">
        <f t="shared" si="12"/>
        <v>324</v>
      </c>
    </row>
    <row r="112" spans="1:11" x14ac:dyDescent="0.2">
      <c r="A112" s="20" t="s">
        <v>108</v>
      </c>
      <c r="B112" s="21" t="s">
        <v>109</v>
      </c>
      <c r="C112" s="22">
        <v>0</v>
      </c>
      <c r="D112" s="22">
        <v>0</v>
      </c>
      <c r="E112" s="22">
        <v>0</v>
      </c>
      <c r="F112" s="22">
        <v>0</v>
      </c>
      <c r="G112" s="22">
        <v>0</v>
      </c>
      <c r="H112" s="22">
        <v>0</v>
      </c>
      <c r="I112" s="22">
        <v>0</v>
      </c>
      <c r="J112" s="22">
        <v>0</v>
      </c>
      <c r="K112" s="23">
        <f t="shared" si="12"/>
        <v>0</v>
      </c>
    </row>
    <row r="113" spans="1:11" x14ac:dyDescent="0.2">
      <c r="A113" s="24" t="s">
        <v>110</v>
      </c>
      <c r="B113" s="25" t="s">
        <v>111</v>
      </c>
      <c r="C113" s="26">
        <f>SUM(C102:C112)</f>
        <v>85</v>
      </c>
      <c r="D113" s="26">
        <f t="shared" ref="D113:J113" si="13">SUM(D102:D112)</f>
        <v>41</v>
      </c>
      <c r="E113" s="26">
        <f t="shared" si="13"/>
        <v>186</v>
      </c>
      <c r="F113" s="26">
        <f t="shared" si="13"/>
        <v>0</v>
      </c>
      <c r="G113" s="26">
        <f t="shared" si="13"/>
        <v>0</v>
      </c>
      <c r="H113" s="26">
        <f t="shared" si="13"/>
        <v>0</v>
      </c>
      <c r="I113" s="26">
        <f t="shared" si="13"/>
        <v>2</v>
      </c>
      <c r="J113" s="26">
        <f t="shared" si="13"/>
        <v>11</v>
      </c>
      <c r="K113" s="23">
        <f>SUM(K102:K112)</f>
        <v>325</v>
      </c>
    </row>
    <row r="114" spans="1:11" x14ac:dyDescent="0.2">
      <c r="A114" s="94" t="s">
        <v>353</v>
      </c>
      <c r="B114" s="95" t="s">
        <v>111</v>
      </c>
      <c r="C114" s="96">
        <v>82</v>
      </c>
      <c r="D114" s="96">
        <v>36</v>
      </c>
      <c r="E114" s="96">
        <v>101</v>
      </c>
      <c r="F114" s="96">
        <v>0</v>
      </c>
      <c r="G114" s="96">
        <v>0</v>
      </c>
      <c r="H114" s="96">
        <v>0</v>
      </c>
      <c r="I114" s="96">
        <v>1</v>
      </c>
      <c r="J114" s="96">
        <v>5</v>
      </c>
      <c r="K114" s="98">
        <f>SUM(C114:J114)</f>
        <v>225</v>
      </c>
    </row>
    <row r="115" spans="1:11" x14ac:dyDescent="0.2">
      <c r="A115" s="94" t="s">
        <v>354</v>
      </c>
      <c r="B115" s="95" t="s">
        <v>111</v>
      </c>
      <c r="C115" s="96">
        <v>9</v>
      </c>
      <c r="D115" s="96">
        <v>1</v>
      </c>
      <c r="E115" s="96">
        <v>60</v>
      </c>
      <c r="F115" s="96">
        <v>0</v>
      </c>
      <c r="G115" s="96">
        <v>0</v>
      </c>
      <c r="H115" s="96">
        <v>0</v>
      </c>
      <c r="I115" s="96">
        <v>0</v>
      </c>
      <c r="J115" s="96">
        <v>1</v>
      </c>
      <c r="K115" s="98">
        <f>SUM(C115:J115)</f>
        <v>71</v>
      </c>
    </row>
    <row r="116" spans="1:11" x14ac:dyDescent="0.2">
      <c r="A116" s="137" t="s">
        <v>118</v>
      </c>
      <c r="B116" s="701"/>
      <c r="C116" s="701"/>
      <c r="D116" s="701"/>
      <c r="E116" s="701"/>
      <c r="F116" s="701"/>
      <c r="G116" s="701"/>
      <c r="H116" s="701"/>
      <c r="I116" s="701"/>
      <c r="J116" s="701"/>
      <c r="K116" s="702"/>
    </row>
    <row r="117" spans="1:11" x14ac:dyDescent="0.2">
      <c r="A117" s="17" t="s">
        <v>86</v>
      </c>
      <c r="B117" s="18" t="s">
        <v>87</v>
      </c>
      <c r="C117" s="699"/>
      <c r="D117" s="699"/>
      <c r="E117" s="699"/>
      <c r="F117" s="699"/>
      <c r="G117" s="699"/>
      <c r="H117" s="699"/>
      <c r="I117" s="699"/>
      <c r="J117" s="699"/>
      <c r="K117" s="700"/>
    </row>
    <row r="118" spans="1:11" x14ac:dyDescent="0.2">
      <c r="A118" s="20" t="s">
        <v>88</v>
      </c>
      <c r="B118" s="21" t="s">
        <v>89</v>
      </c>
      <c r="C118" s="22">
        <v>0</v>
      </c>
      <c r="D118" s="22">
        <v>0</v>
      </c>
      <c r="E118" s="22">
        <v>0</v>
      </c>
      <c r="F118" s="22">
        <v>0</v>
      </c>
      <c r="G118" s="22">
        <v>0</v>
      </c>
      <c r="H118" s="22">
        <v>0</v>
      </c>
      <c r="I118" s="22">
        <v>0</v>
      </c>
      <c r="J118" s="22">
        <v>0</v>
      </c>
      <c r="K118" s="23">
        <f>SUM(C118:J118)</f>
        <v>0</v>
      </c>
    </row>
    <row r="119" spans="1:11" x14ac:dyDescent="0.2">
      <c r="A119" s="20" t="s">
        <v>90</v>
      </c>
      <c r="B119" s="21" t="s">
        <v>91</v>
      </c>
      <c r="C119" s="22">
        <v>0</v>
      </c>
      <c r="D119" s="22">
        <v>0</v>
      </c>
      <c r="E119" s="22">
        <v>0</v>
      </c>
      <c r="F119" s="22">
        <v>0</v>
      </c>
      <c r="G119" s="22">
        <v>0</v>
      </c>
      <c r="H119" s="22">
        <v>0</v>
      </c>
      <c r="I119" s="22">
        <v>0</v>
      </c>
      <c r="J119" s="22">
        <v>0</v>
      </c>
      <c r="K119" s="23">
        <f t="shared" ref="K119:K128" si="14">SUM(C119:J119)</f>
        <v>0</v>
      </c>
    </row>
    <row r="120" spans="1:11" x14ac:dyDescent="0.2">
      <c r="A120" s="20" t="s">
        <v>92</v>
      </c>
      <c r="B120" s="21" t="s">
        <v>93</v>
      </c>
      <c r="C120" s="22">
        <v>0</v>
      </c>
      <c r="D120" s="22">
        <v>0</v>
      </c>
      <c r="E120" s="22">
        <v>0</v>
      </c>
      <c r="F120" s="22">
        <v>0</v>
      </c>
      <c r="G120" s="22">
        <v>0</v>
      </c>
      <c r="H120" s="22">
        <v>0</v>
      </c>
      <c r="I120" s="22">
        <v>0</v>
      </c>
      <c r="J120" s="22">
        <v>0</v>
      </c>
      <c r="K120" s="23">
        <f t="shared" si="14"/>
        <v>0</v>
      </c>
    </row>
    <row r="121" spans="1:11" x14ac:dyDescent="0.2">
      <c r="A121" s="20" t="s">
        <v>94</v>
      </c>
      <c r="B121" s="21" t="s">
        <v>95</v>
      </c>
      <c r="C121" s="22">
        <v>0</v>
      </c>
      <c r="D121" s="22">
        <v>0</v>
      </c>
      <c r="E121" s="22">
        <v>0</v>
      </c>
      <c r="F121" s="22">
        <v>0</v>
      </c>
      <c r="G121" s="22">
        <v>0</v>
      </c>
      <c r="H121" s="22">
        <v>0</v>
      </c>
      <c r="I121" s="22">
        <v>0</v>
      </c>
      <c r="J121" s="22">
        <v>0</v>
      </c>
      <c r="K121" s="23">
        <f t="shared" si="14"/>
        <v>0</v>
      </c>
    </row>
    <row r="122" spans="1:11" x14ac:dyDescent="0.2">
      <c r="A122" s="20" t="s">
        <v>96</v>
      </c>
      <c r="B122" s="21" t="s">
        <v>97</v>
      </c>
      <c r="C122" s="22">
        <v>0</v>
      </c>
      <c r="D122" s="22">
        <v>0</v>
      </c>
      <c r="E122" s="22">
        <v>0</v>
      </c>
      <c r="F122" s="22">
        <v>0</v>
      </c>
      <c r="G122" s="22">
        <v>0</v>
      </c>
      <c r="H122" s="22">
        <v>0</v>
      </c>
      <c r="I122" s="22">
        <v>0</v>
      </c>
      <c r="J122" s="22">
        <v>0</v>
      </c>
      <c r="K122" s="23">
        <f t="shared" si="14"/>
        <v>0</v>
      </c>
    </row>
    <row r="123" spans="1:11" x14ac:dyDescent="0.2">
      <c r="A123" s="20" t="s">
        <v>98</v>
      </c>
      <c r="B123" s="21" t="s">
        <v>99</v>
      </c>
      <c r="C123" s="22">
        <v>0</v>
      </c>
      <c r="D123" s="22">
        <v>0</v>
      </c>
      <c r="E123" s="22">
        <v>0</v>
      </c>
      <c r="F123" s="22">
        <v>0</v>
      </c>
      <c r="G123" s="22">
        <v>0</v>
      </c>
      <c r="H123" s="22">
        <v>0</v>
      </c>
      <c r="I123" s="22">
        <v>1</v>
      </c>
      <c r="J123" s="22">
        <v>0</v>
      </c>
      <c r="K123" s="23">
        <f t="shared" si="14"/>
        <v>1</v>
      </c>
    </row>
    <row r="124" spans="1:11" x14ac:dyDescent="0.2">
      <c r="A124" s="20" t="s">
        <v>100</v>
      </c>
      <c r="B124" s="21" t="s">
        <v>101</v>
      </c>
      <c r="C124" s="22">
        <v>0</v>
      </c>
      <c r="D124" s="22">
        <v>0</v>
      </c>
      <c r="E124" s="22">
        <v>0</v>
      </c>
      <c r="F124" s="22">
        <v>0</v>
      </c>
      <c r="G124" s="22">
        <v>0</v>
      </c>
      <c r="H124" s="22">
        <v>0</v>
      </c>
      <c r="I124" s="22">
        <v>0</v>
      </c>
      <c r="J124" s="22">
        <v>0</v>
      </c>
      <c r="K124" s="23">
        <f t="shared" si="14"/>
        <v>0</v>
      </c>
    </row>
    <row r="125" spans="1:11" x14ac:dyDescent="0.2">
      <c r="A125" s="20" t="s">
        <v>102</v>
      </c>
      <c r="B125" s="21" t="s">
        <v>103</v>
      </c>
      <c r="C125" s="22">
        <v>0</v>
      </c>
      <c r="D125" s="22">
        <v>0</v>
      </c>
      <c r="E125" s="22">
        <v>0</v>
      </c>
      <c r="F125" s="22">
        <v>0</v>
      </c>
      <c r="G125" s="22">
        <v>0</v>
      </c>
      <c r="H125" s="22">
        <v>0</v>
      </c>
      <c r="I125" s="22">
        <v>0</v>
      </c>
      <c r="J125" s="22">
        <v>0</v>
      </c>
      <c r="K125" s="23">
        <f t="shared" si="14"/>
        <v>0</v>
      </c>
    </row>
    <row r="126" spans="1:11" x14ac:dyDescent="0.2">
      <c r="A126" s="20" t="s">
        <v>104</v>
      </c>
      <c r="B126" s="21" t="s">
        <v>105</v>
      </c>
      <c r="C126" s="22">
        <v>0</v>
      </c>
      <c r="D126" s="22">
        <v>0</v>
      </c>
      <c r="E126" s="22">
        <v>0</v>
      </c>
      <c r="F126" s="22">
        <v>0</v>
      </c>
      <c r="G126" s="22">
        <v>0</v>
      </c>
      <c r="H126" s="22">
        <v>0</v>
      </c>
      <c r="I126" s="22">
        <v>0</v>
      </c>
      <c r="J126" s="22">
        <v>0</v>
      </c>
      <c r="K126" s="23">
        <f t="shared" si="14"/>
        <v>0</v>
      </c>
    </row>
    <row r="127" spans="1:11" ht="25.5" x14ac:dyDescent="0.2">
      <c r="A127" s="20" t="s">
        <v>106</v>
      </c>
      <c r="B127" s="21" t="s">
        <v>107</v>
      </c>
      <c r="C127" s="22">
        <v>0</v>
      </c>
      <c r="D127" s="22">
        <v>0</v>
      </c>
      <c r="E127" s="22">
        <v>251</v>
      </c>
      <c r="F127" s="22">
        <v>0</v>
      </c>
      <c r="G127" s="22">
        <v>0</v>
      </c>
      <c r="H127" s="22">
        <v>0</v>
      </c>
      <c r="I127" s="22">
        <v>11</v>
      </c>
      <c r="J127" s="22">
        <v>16</v>
      </c>
      <c r="K127" s="23">
        <f t="shared" si="14"/>
        <v>278</v>
      </c>
    </row>
    <row r="128" spans="1:11" x14ac:dyDescent="0.2">
      <c r="A128" s="20" t="s">
        <v>108</v>
      </c>
      <c r="B128" s="21" t="s">
        <v>109</v>
      </c>
      <c r="C128" s="22">
        <v>0</v>
      </c>
      <c r="D128" s="22">
        <v>0</v>
      </c>
      <c r="E128" s="22">
        <v>0</v>
      </c>
      <c r="F128" s="22">
        <v>0</v>
      </c>
      <c r="G128" s="22">
        <v>0</v>
      </c>
      <c r="H128" s="22">
        <v>0</v>
      </c>
      <c r="I128" s="22">
        <v>0</v>
      </c>
      <c r="J128" s="22">
        <v>0</v>
      </c>
      <c r="K128" s="23">
        <f t="shared" si="14"/>
        <v>0</v>
      </c>
    </row>
    <row r="129" spans="1:11" x14ac:dyDescent="0.2">
      <c r="A129" s="24" t="s">
        <v>110</v>
      </c>
      <c r="B129" s="25" t="s">
        <v>111</v>
      </c>
      <c r="C129" s="26">
        <f>SUM(C118:C128)</f>
        <v>0</v>
      </c>
      <c r="D129" s="26">
        <f t="shared" ref="D129:J129" si="15">SUM(D118:D128)</f>
        <v>0</v>
      </c>
      <c r="E129" s="26">
        <f t="shared" si="15"/>
        <v>251</v>
      </c>
      <c r="F129" s="26">
        <f t="shared" si="15"/>
        <v>0</v>
      </c>
      <c r="G129" s="26">
        <f t="shared" si="15"/>
        <v>0</v>
      </c>
      <c r="H129" s="26">
        <f t="shared" si="15"/>
        <v>0</v>
      </c>
      <c r="I129" s="26">
        <f t="shared" si="15"/>
        <v>12</v>
      </c>
      <c r="J129" s="26">
        <f t="shared" si="15"/>
        <v>16</v>
      </c>
      <c r="K129" s="23">
        <f>SUM(K118:K128)</f>
        <v>279</v>
      </c>
    </row>
    <row r="130" spans="1:11" x14ac:dyDescent="0.2">
      <c r="A130" s="94" t="s">
        <v>353</v>
      </c>
      <c r="B130" s="95" t="s">
        <v>111</v>
      </c>
      <c r="C130" s="96">
        <v>0</v>
      </c>
      <c r="D130" s="96">
        <v>0</v>
      </c>
      <c r="E130" s="96">
        <v>166</v>
      </c>
      <c r="F130" s="96">
        <v>0</v>
      </c>
      <c r="G130" s="96">
        <v>0</v>
      </c>
      <c r="H130" s="96">
        <v>0</v>
      </c>
      <c r="I130" s="96">
        <v>8</v>
      </c>
      <c r="J130" s="96">
        <v>8</v>
      </c>
      <c r="K130" s="98">
        <f>SUM(C130:J130)</f>
        <v>182</v>
      </c>
    </row>
    <row r="131" spans="1:11" x14ac:dyDescent="0.2">
      <c r="A131" s="94" t="s">
        <v>354</v>
      </c>
      <c r="B131" s="95" t="s">
        <v>111</v>
      </c>
      <c r="C131" s="96">
        <v>0</v>
      </c>
      <c r="D131" s="96">
        <v>0</v>
      </c>
      <c r="E131" s="96">
        <v>56</v>
      </c>
      <c r="F131" s="96">
        <v>0</v>
      </c>
      <c r="G131" s="96">
        <v>0</v>
      </c>
      <c r="H131" s="96">
        <v>0</v>
      </c>
      <c r="I131" s="96">
        <v>2</v>
      </c>
      <c r="J131" s="96">
        <v>1</v>
      </c>
      <c r="K131" s="98">
        <f>SUM(C131:J131)</f>
        <v>59</v>
      </c>
    </row>
    <row r="132" spans="1:11" x14ac:dyDescent="0.2">
      <c r="A132" s="137" t="s">
        <v>119</v>
      </c>
      <c r="B132" s="701"/>
      <c r="C132" s="701"/>
      <c r="D132" s="701"/>
      <c r="E132" s="701"/>
      <c r="F132" s="701"/>
      <c r="G132" s="701"/>
      <c r="H132" s="701"/>
      <c r="I132" s="701"/>
      <c r="J132" s="701"/>
      <c r="K132" s="702"/>
    </row>
    <row r="133" spans="1:11" x14ac:dyDescent="0.2">
      <c r="A133" s="17" t="s">
        <v>86</v>
      </c>
      <c r="B133" s="18" t="s">
        <v>87</v>
      </c>
      <c r="C133" s="699"/>
      <c r="D133" s="699"/>
      <c r="E133" s="699"/>
      <c r="F133" s="699"/>
      <c r="G133" s="699"/>
      <c r="H133" s="699"/>
      <c r="I133" s="699"/>
      <c r="J133" s="699"/>
      <c r="K133" s="700"/>
    </row>
    <row r="134" spans="1:11" x14ac:dyDescent="0.2">
      <c r="A134" s="20" t="s">
        <v>88</v>
      </c>
      <c r="B134" s="21" t="s">
        <v>89</v>
      </c>
      <c r="C134" s="22">
        <v>0</v>
      </c>
      <c r="D134" s="22">
        <v>0</v>
      </c>
      <c r="E134" s="22">
        <v>0</v>
      </c>
      <c r="F134" s="22">
        <v>0</v>
      </c>
      <c r="G134" s="22">
        <v>0</v>
      </c>
      <c r="H134" s="22">
        <v>0</v>
      </c>
      <c r="I134" s="22">
        <v>0</v>
      </c>
      <c r="J134" s="22">
        <v>0</v>
      </c>
      <c r="K134" s="23">
        <f>SUM(C134:J134)</f>
        <v>0</v>
      </c>
    </row>
    <row r="135" spans="1:11" x14ac:dyDescent="0.2">
      <c r="A135" s="20" t="s">
        <v>90</v>
      </c>
      <c r="B135" s="21" t="s">
        <v>91</v>
      </c>
      <c r="C135" s="22">
        <v>0</v>
      </c>
      <c r="D135" s="22">
        <v>0</v>
      </c>
      <c r="E135" s="22">
        <v>0</v>
      </c>
      <c r="F135" s="22">
        <v>0</v>
      </c>
      <c r="G135" s="22">
        <v>0</v>
      </c>
      <c r="H135" s="22">
        <v>0</v>
      </c>
      <c r="I135" s="22">
        <v>0</v>
      </c>
      <c r="J135" s="22">
        <v>0</v>
      </c>
      <c r="K135" s="23">
        <f t="shared" ref="K135:K144" si="16">SUM(C135:J135)</f>
        <v>0</v>
      </c>
    </row>
    <row r="136" spans="1:11" x14ac:dyDescent="0.2">
      <c r="A136" s="20" t="s">
        <v>92</v>
      </c>
      <c r="B136" s="21" t="s">
        <v>93</v>
      </c>
      <c r="C136" s="22">
        <v>0</v>
      </c>
      <c r="D136" s="22">
        <v>0</v>
      </c>
      <c r="E136" s="22">
        <v>0</v>
      </c>
      <c r="F136" s="22">
        <v>0</v>
      </c>
      <c r="G136" s="22">
        <v>0</v>
      </c>
      <c r="H136" s="22">
        <v>0</v>
      </c>
      <c r="I136" s="22">
        <v>0</v>
      </c>
      <c r="J136" s="22">
        <v>0</v>
      </c>
      <c r="K136" s="23">
        <f t="shared" si="16"/>
        <v>0</v>
      </c>
    </row>
    <row r="137" spans="1:11" x14ac:dyDescent="0.2">
      <c r="A137" s="20" t="s">
        <v>94</v>
      </c>
      <c r="B137" s="21" t="s">
        <v>95</v>
      </c>
      <c r="C137" s="22">
        <v>0</v>
      </c>
      <c r="D137" s="22">
        <v>0</v>
      </c>
      <c r="E137" s="22">
        <v>0</v>
      </c>
      <c r="F137" s="22">
        <v>0</v>
      </c>
      <c r="G137" s="22">
        <v>0</v>
      </c>
      <c r="H137" s="22">
        <v>0</v>
      </c>
      <c r="I137" s="22">
        <v>0</v>
      </c>
      <c r="J137" s="22">
        <v>0</v>
      </c>
      <c r="K137" s="23">
        <f t="shared" si="16"/>
        <v>0</v>
      </c>
    </row>
    <row r="138" spans="1:11" x14ac:dyDescent="0.2">
      <c r="A138" s="20" t="s">
        <v>96</v>
      </c>
      <c r="B138" s="21" t="s">
        <v>97</v>
      </c>
      <c r="C138" s="22">
        <v>0</v>
      </c>
      <c r="D138" s="22">
        <v>0</v>
      </c>
      <c r="E138" s="22">
        <v>0</v>
      </c>
      <c r="F138" s="22">
        <v>0</v>
      </c>
      <c r="G138" s="22">
        <v>0</v>
      </c>
      <c r="H138" s="22">
        <v>0</v>
      </c>
      <c r="I138" s="22">
        <v>0</v>
      </c>
      <c r="J138" s="22">
        <v>0</v>
      </c>
      <c r="K138" s="23">
        <f t="shared" si="16"/>
        <v>0</v>
      </c>
    </row>
    <row r="139" spans="1:11" x14ac:dyDescent="0.2">
      <c r="A139" s="20" t="s">
        <v>98</v>
      </c>
      <c r="B139" s="21" t="s">
        <v>99</v>
      </c>
      <c r="C139" s="22">
        <v>0</v>
      </c>
      <c r="D139" s="22">
        <v>0</v>
      </c>
      <c r="E139" s="22">
        <v>0</v>
      </c>
      <c r="F139" s="22">
        <v>0</v>
      </c>
      <c r="G139" s="22">
        <v>0</v>
      </c>
      <c r="H139" s="22">
        <v>0</v>
      </c>
      <c r="I139" s="22">
        <v>0</v>
      </c>
      <c r="J139" s="22">
        <v>0</v>
      </c>
      <c r="K139" s="23">
        <f t="shared" si="16"/>
        <v>0</v>
      </c>
    </row>
    <row r="140" spans="1:11" x14ac:dyDescent="0.2">
      <c r="A140" s="20" t="s">
        <v>100</v>
      </c>
      <c r="B140" s="21" t="s">
        <v>101</v>
      </c>
      <c r="C140" s="22">
        <v>0</v>
      </c>
      <c r="D140" s="22">
        <v>0</v>
      </c>
      <c r="E140" s="22">
        <v>0</v>
      </c>
      <c r="F140" s="22">
        <v>0</v>
      </c>
      <c r="G140" s="22">
        <v>0</v>
      </c>
      <c r="H140" s="22">
        <v>0</v>
      </c>
      <c r="I140" s="22">
        <v>0</v>
      </c>
      <c r="J140" s="22">
        <v>0</v>
      </c>
      <c r="K140" s="23">
        <f t="shared" si="16"/>
        <v>0</v>
      </c>
    </row>
    <row r="141" spans="1:11" x14ac:dyDescent="0.2">
      <c r="A141" s="20" t="s">
        <v>102</v>
      </c>
      <c r="B141" s="21" t="s">
        <v>103</v>
      </c>
      <c r="C141" s="22">
        <v>0</v>
      </c>
      <c r="D141" s="22">
        <v>0</v>
      </c>
      <c r="E141" s="22">
        <v>0</v>
      </c>
      <c r="F141" s="22">
        <v>0</v>
      </c>
      <c r="G141" s="22">
        <v>0</v>
      </c>
      <c r="H141" s="22">
        <v>0</v>
      </c>
      <c r="I141" s="22">
        <v>0</v>
      </c>
      <c r="J141" s="22">
        <v>0</v>
      </c>
      <c r="K141" s="23">
        <f t="shared" si="16"/>
        <v>0</v>
      </c>
    </row>
    <row r="142" spans="1:11" x14ac:dyDescent="0.2">
      <c r="A142" s="20" t="s">
        <v>104</v>
      </c>
      <c r="B142" s="21" t="s">
        <v>105</v>
      </c>
      <c r="C142" s="22">
        <v>0</v>
      </c>
      <c r="D142" s="22">
        <v>0</v>
      </c>
      <c r="E142" s="22">
        <v>0</v>
      </c>
      <c r="F142" s="22">
        <v>0</v>
      </c>
      <c r="G142" s="22">
        <v>0</v>
      </c>
      <c r="H142" s="22">
        <v>0</v>
      </c>
      <c r="I142" s="22">
        <v>0</v>
      </c>
      <c r="J142" s="22">
        <v>0</v>
      </c>
      <c r="K142" s="23">
        <f t="shared" si="16"/>
        <v>0</v>
      </c>
    </row>
    <row r="143" spans="1:11" ht="25.5" x14ac:dyDescent="0.2">
      <c r="A143" s="20" t="s">
        <v>106</v>
      </c>
      <c r="B143" s="21" t="s">
        <v>107</v>
      </c>
      <c r="C143" s="22">
        <v>16</v>
      </c>
      <c r="D143" s="22">
        <v>0</v>
      </c>
      <c r="E143" s="22">
        <v>207</v>
      </c>
      <c r="F143" s="22">
        <v>0</v>
      </c>
      <c r="G143" s="22">
        <v>0</v>
      </c>
      <c r="H143" s="22">
        <v>0</v>
      </c>
      <c r="I143" s="22">
        <v>4</v>
      </c>
      <c r="J143" s="22">
        <v>17</v>
      </c>
      <c r="K143" s="23">
        <f t="shared" si="16"/>
        <v>244</v>
      </c>
    </row>
    <row r="144" spans="1:11" x14ac:dyDescent="0.2">
      <c r="A144" s="20" t="s">
        <v>108</v>
      </c>
      <c r="B144" s="21" t="s">
        <v>109</v>
      </c>
      <c r="C144" s="22">
        <v>0</v>
      </c>
      <c r="D144" s="22">
        <v>0</v>
      </c>
      <c r="E144" s="22">
        <v>0</v>
      </c>
      <c r="F144" s="22">
        <v>0</v>
      </c>
      <c r="G144" s="22">
        <v>0</v>
      </c>
      <c r="H144" s="22">
        <v>0</v>
      </c>
      <c r="I144" s="22">
        <v>0</v>
      </c>
      <c r="J144" s="22">
        <v>0</v>
      </c>
      <c r="K144" s="23">
        <f t="shared" si="16"/>
        <v>0</v>
      </c>
    </row>
    <row r="145" spans="1:11" x14ac:dyDescent="0.2">
      <c r="A145" s="24" t="s">
        <v>110</v>
      </c>
      <c r="B145" s="25" t="s">
        <v>111</v>
      </c>
      <c r="C145" s="26">
        <f>SUM(C134:C144)</f>
        <v>16</v>
      </c>
      <c r="D145" s="26">
        <f t="shared" ref="D145:J145" si="17">SUM(D134:D144)</f>
        <v>0</v>
      </c>
      <c r="E145" s="26">
        <f t="shared" si="17"/>
        <v>207</v>
      </c>
      <c r="F145" s="26">
        <f t="shared" si="17"/>
        <v>0</v>
      </c>
      <c r="G145" s="26">
        <f t="shared" si="17"/>
        <v>0</v>
      </c>
      <c r="H145" s="26">
        <f t="shared" si="17"/>
        <v>0</v>
      </c>
      <c r="I145" s="26">
        <f t="shared" si="17"/>
        <v>4</v>
      </c>
      <c r="J145" s="26">
        <f t="shared" si="17"/>
        <v>17</v>
      </c>
      <c r="K145" s="23">
        <f>SUM(K134:K144)</f>
        <v>244</v>
      </c>
    </row>
    <row r="146" spans="1:11" x14ac:dyDescent="0.2">
      <c r="A146" s="94" t="s">
        <v>353</v>
      </c>
      <c r="B146" s="95" t="s">
        <v>111</v>
      </c>
      <c r="C146" s="96">
        <v>15</v>
      </c>
      <c r="D146" s="96">
        <v>0</v>
      </c>
      <c r="E146" s="96">
        <v>118</v>
      </c>
      <c r="F146" s="96">
        <v>0</v>
      </c>
      <c r="G146" s="96">
        <v>0</v>
      </c>
      <c r="H146" s="96">
        <v>0</v>
      </c>
      <c r="I146" s="96">
        <v>4</v>
      </c>
      <c r="J146" s="96">
        <v>9</v>
      </c>
      <c r="K146" s="98">
        <f>SUM(C146:J146)</f>
        <v>146</v>
      </c>
    </row>
    <row r="147" spans="1:11" x14ac:dyDescent="0.2">
      <c r="A147" s="94" t="s">
        <v>354</v>
      </c>
      <c r="B147" s="95" t="s">
        <v>111</v>
      </c>
      <c r="C147" s="96">
        <v>0</v>
      </c>
      <c r="D147" s="96">
        <v>0</v>
      </c>
      <c r="E147" s="96">
        <v>52</v>
      </c>
      <c r="F147" s="96">
        <v>0</v>
      </c>
      <c r="G147" s="96">
        <v>0</v>
      </c>
      <c r="H147" s="96">
        <v>0</v>
      </c>
      <c r="I147" s="96">
        <v>1</v>
      </c>
      <c r="J147" s="96">
        <v>4</v>
      </c>
      <c r="K147" s="98">
        <f>SUM(C147:J147)</f>
        <v>57</v>
      </c>
    </row>
    <row r="148" spans="1:11" x14ac:dyDescent="0.2">
      <c r="A148" s="137" t="s">
        <v>120</v>
      </c>
      <c r="B148" s="701"/>
      <c r="C148" s="701"/>
      <c r="D148" s="701"/>
      <c r="E148" s="701"/>
      <c r="F148" s="701"/>
      <c r="G148" s="701"/>
      <c r="H148" s="701"/>
      <c r="I148" s="701"/>
      <c r="J148" s="701"/>
      <c r="K148" s="702"/>
    </row>
    <row r="149" spans="1:11" x14ac:dyDescent="0.2">
      <c r="A149" s="17" t="s">
        <v>86</v>
      </c>
      <c r="B149" s="18" t="s">
        <v>87</v>
      </c>
      <c r="C149" s="699"/>
      <c r="D149" s="699"/>
      <c r="E149" s="699"/>
      <c r="F149" s="699"/>
      <c r="G149" s="699"/>
      <c r="H149" s="699"/>
      <c r="I149" s="699"/>
      <c r="J149" s="699"/>
      <c r="K149" s="700"/>
    </row>
    <row r="150" spans="1:11" x14ac:dyDescent="0.2">
      <c r="A150" s="20" t="s">
        <v>88</v>
      </c>
      <c r="B150" s="21" t="s">
        <v>89</v>
      </c>
      <c r="C150" s="22">
        <v>0</v>
      </c>
      <c r="D150" s="22">
        <v>0</v>
      </c>
      <c r="E150" s="22">
        <v>0</v>
      </c>
      <c r="F150" s="22">
        <v>0</v>
      </c>
      <c r="G150" s="22">
        <v>0</v>
      </c>
      <c r="H150" s="22">
        <v>0</v>
      </c>
      <c r="I150" s="22">
        <v>0</v>
      </c>
      <c r="J150" s="22">
        <v>0</v>
      </c>
      <c r="K150" s="23">
        <f>SUM(C150:J150)</f>
        <v>0</v>
      </c>
    </row>
    <row r="151" spans="1:11" x14ac:dyDescent="0.2">
      <c r="A151" s="20" t="s">
        <v>90</v>
      </c>
      <c r="B151" s="21" t="s">
        <v>91</v>
      </c>
      <c r="C151" s="22">
        <v>0</v>
      </c>
      <c r="D151" s="22">
        <v>0</v>
      </c>
      <c r="E151" s="22">
        <v>0</v>
      </c>
      <c r="F151" s="22">
        <v>0</v>
      </c>
      <c r="G151" s="22">
        <v>0</v>
      </c>
      <c r="H151" s="22">
        <v>0</v>
      </c>
      <c r="I151" s="22">
        <v>0</v>
      </c>
      <c r="J151" s="22">
        <v>0</v>
      </c>
      <c r="K151" s="23">
        <f t="shared" ref="K151:K160" si="18">SUM(C151:J151)</f>
        <v>0</v>
      </c>
    </row>
    <row r="152" spans="1:11" x14ac:dyDescent="0.2">
      <c r="A152" s="20" t="s">
        <v>92</v>
      </c>
      <c r="B152" s="21" t="s">
        <v>93</v>
      </c>
      <c r="C152" s="22">
        <v>0</v>
      </c>
      <c r="D152" s="22">
        <v>0</v>
      </c>
      <c r="E152" s="22">
        <v>0</v>
      </c>
      <c r="F152" s="22">
        <v>0</v>
      </c>
      <c r="G152" s="22">
        <v>0</v>
      </c>
      <c r="H152" s="22">
        <v>0</v>
      </c>
      <c r="I152" s="22">
        <v>0</v>
      </c>
      <c r="J152" s="22">
        <v>0</v>
      </c>
      <c r="K152" s="23">
        <f t="shared" si="18"/>
        <v>0</v>
      </c>
    </row>
    <row r="153" spans="1:11" x14ac:dyDescent="0.2">
      <c r="A153" s="20" t="s">
        <v>94</v>
      </c>
      <c r="B153" s="21" t="s">
        <v>95</v>
      </c>
      <c r="C153" s="22">
        <v>0</v>
      </c>
      <c r="D153" s="22">
        <v>0</v>
      </c>
      <c r="E153" s="22">
        <v>0</v>
      </c>
      <c r="F153" s="22">
        <v>0</v>
      </c>
      <c r="G153" s="22">
        <v>0</v>
      </c>
      <c r="H153" s="22">
        <v>0</v>
      </c>
      <c r="I153" s="22">
        <v>0</v>
      </c>
      <c r="J153" s="22">
        <v>0</v>
      </c>
      <c r="K153" s="23">
        <f t="shared" si="18"/>
        <v>0</v>
      </c>
    </row>
    <row r="154" spans="1:11" x14ac:dyDescent="0.2">
      <c r="A154" s="20" t="s">
        <v>96</v>
      </c>
      <c r="B154" s="21" t="s">
        <v>97</v>
      </c>
      <c r="C154" s="22">
        <v>0</v>
      </c>
      <c r="D154" s="22">
        <v>0</v>
      </c>
      <c r="E154" s="22">
        <v>0</v>
      </c>
      <c r="F154" s="22">
        <v>0</v>
      </c>
      <c r="G154" s="22">
        <v>0</v>
      </c>
      <c r="H154" s="22">
        <v>0</v>
      </c>
      <c r="I154" s="22">
        <v>0</v>
      </c>
      <c r="J154" s="22">
        <v>0</v>
      </c>
      <c r="K154" s="23">
        <f t="shared" si="18"/>
        <v>0</v>
      </c>
    </row>
    <row r="155" spans="1:11" x14ac:dyDescent="0.2">
      <c r="A155" s="20" t="s">
        <v>98</v>
      </c>
      <c r="B155" s="21" t="s">
        <v>99</v>
      </c>
      <c r="C155" s="22">
        <v>0</v>
      </c>
      <c r="D155" s="22">
        <v>0</v>
      </c>
      <c r="E155" s="22">
        <v>0</v>
      </c>
      <c r="F155" s="22">
        <v>0</v>
      </c>
      <c r="G155" s="22">
        <v>0</v>
      </c>
      <c r="H155" s="22">
        <v>0</v>
      </c>
      <c r="I155" s="22">
        <v>3</v>
      </c>
      <c r="J155" s="22">
        <v>15</v>
      </c>
      <c r="K155" s="23">
        <f t="shared" si="18"/>
        <v>18</v>
      </c>
    </row>
    <row r="156" spans="1:11" x14ac:dyDescent="0.2">
      <c r="A156" s="20" t="s">
        <v>100</v>
      </c>
      <c r="B156" s="21" t="s">
        <v>101</v>
      </c>
      <c r="C156" s="22">
        <v>0</v>
      </c>
      <c r="D156" s="22">
        <v>0</v>
      </c>
      <c r="E156" s="22">
        <v>0</v>
      </c>
      <c r="F156" s="22">
        <v>0</v>
      </c>
      <c r="G156" s="22">
        <v>0</v>
      </c>
      <c r="H156" s="22">
        <v>0</v>
      </c>
      <c r="I156" s="22">
        <v>0</v>
      </c>
      <c r="J156" s="22">
        <v>0</v>
      </c>
      <c r="K156" s="23">
        <f t="shared" si="18"/>
        <v>0</v>
      </c>
    </row>
    <row r="157" spans="1:11" x14ac:dyDescent="0.2">
      <c r="A157" s="20" t="s">
        <v>102</v>
      </c>
      <c r="B157" s="21" t="s">
        <v>103</v>
      </c>
      <c r="C157" s="22">
        <v>0</v>
      </c>
      <c r="D157" s="22">
        <v>0</v>
      </c>
      <c r="E157" s="22">
        <v>0</v>
      </c>
      <c r="F157" s="22">
        <v>0</v>
      </c>
      <c r="G157" s="22">
        <v>0</v>
      </c>
      <c r="H157" s="22">
        <v>0</v>
      </c>
      <c r="I157" s="22">
        <v>0</v>
      </c>
      <c r="J157" s="22">
        <v>0</v>
      </c>
      <c r="K157" s="23">
        <f t="shared" si="18"/>
        <v>0</v>
      </c>
    </row>
    <row r="158" spans="1:11" x14ac:dyDescent="0.2">
      <c r="A158" s="20" t="s">
        <v>104</v>
      </c>
      <c r="B158" s="21" t="s">
        <v>105</v>
      </c>
      <c r="C158" s="22">
        <v>0</v>
      </c>
      <c r="D158" s="22">
        <v>0</v>
      </c>
      <c r="E158" s="22">
        <v>0</v>
      </c>
      <c r="F158" s="22">
        <v>0</v>
      </c>
      <c r="G158" s="22">
        <v>0</v>
      </c>
      <c r="H158" s="22">
        <v>0</v>
      </c>
      <c r="I158" s="22">
        <v>0</v>
      </c>
      <c r="J158" s="22">
        <v>0</v>
      </c>
      <c r="K158" s="23">
        <f t="shared" si="18"/>
        <v>0</v>
      </c>
    </row>
    <row r="159" spans="1:11" ht="25.5" x14ac:dyDescent="0.2">
      <c r="A159" s="20" t="s">
        <v>106</v>
      </c>
      <c r="B159" s="21" t="s">
        <v>107</v>
      </c>
      <c r="C159" s="22">
        <v>20</v>
      </c>
      <c r="D159" s="22">
        <v>12</v>
      </c>
      <c r="E159" s="22">
        <v>168</v>
      </c>
      <c r="F159" s="22">
        <v>0</v>
      </c>
      <c r="G159" s="22">
        <v>35</v>
      </c>
      <c r="H159" s="22">
        <v>0</v>
      </c>
      <c r="I159" s="22">
        <v>1</v>
      </c>
      <c r="J159" s="22">
        <v>3</v>
      </c>
      <c r="K159" s="23">
        <f t="shared" si="18"/>
        <v>239</v>
      </c>
    </row>
    <row r="160" spans="1:11" x14ac:dyDescent="0.2">
      <c r="A160" s="20" t="s">
        <v>108</v>
      </c>
      <c r="B160" s="21" t="s">
        <v>109</v>
      </c>
      <c r="C160" s="22">
        <v>0</v>
      </c>
      <c r="D160" s="22">
        <v>0</v>
      </c>
      <c r="E160" s="22">
        <v>0</v>
      </c>
      <c r="F160" s="22">
        <v>0</v>
      </c>
      <c r="G160" s="22">
        <v>0</v>
      </c>
      <c r="H160" s="22">
        <v>0</v>
      </c>
      <c r="I160" s="22">
        <v>0</v>
      </c>
      <c r="J160" s="22">
        <v>0</v>
      </c>
      <c r="K160" s="23">
        <f t="shared" si="18"/>
        <v>0</v>
      </c>
    </row>
    <row r="161" spans="1:11" x14ac:dyDescent="0.2">
      <c r="A161" s="24" t="s">
        <v>110</v>
      </c>
      <c r="B161" s="25" t="s">
        <v>111</v>
      </c>
      <c r="C161" s="26">
        <f>SUM(C150:C160)</f>
        <v>20</v>
      </c>
      <c r="D161" s="26">
        <f t="shared" ref="D161:J161" si="19">SUM(D150:D160)</f>
        <v>12</v>
      </c>
      <c r="E161" s="26">
        <f t="shared" si="19"/>
        <v>168</v>
      </c>
      <c r="F161" s="26">
        <f t="shared" si="19"/>
        <v>0</v>
      </c>
      <c r="G161" s="26">
        <f t="shared" si="19"/>
        <v>35</v>
      </c>
      <c r="H161" s="26">
        <f t="shared" si="19"/>
        <v>0</v>
      </c>
      <c r="I161" s="26">
        <f t="shared" si="19"/>
        <v>4</v>
      </c>
      <c r="J161" s="26">
        <f t="shared" si="19"/>
        <v>18</v>
      </c>
      <c r="K161" s="23">
        <f>SUM(K150:K160)</f>
        <v>257</v>
      </c>
    </row>
    <row r="162" spans="1:11" x14ac:dyDescent="0.2">
      <c r="A162" s="94" t="s">
        <v>353</v>
      </c>
      <c r="B162" s="95" t="s">
        <v>111</v>
      </c>
      <c r="C162" s="96">
        <v>18</v>
      </c>
      <c r="D162" s="96">
        <v>11</v>
      </c>
      <c r="E162" s="96">
        <v>146</v>
      </c>
      <c r="F162" s="96">
        <v>0</v>
      </c>
      <c r="G162" s="96">
        <v>31</v>
      </c>
      <c r="H162" s="96">
        <v>0</v>
      </c>
      <c r="I162" s="96">
        <v>3</v>
      </c>
      <c r="J162" s="96">
        <v>8</v>
      </c>
      <c r="K162" s="98">
        <f>SUM(C162:J162)</f>
        <v>217</v>
      </c>
    </row>
    <row r="163" spans="1:11" x14ac:dyDescent="0.2">
      <c r="A163" s="94" t="s">
        <v>354</v>
      </c>
      <c r="B163" s="95" t="s">
        <v>111</v>
      </c>
      <c r="C163" s="96">
        <v>3</v>
      </c>
      <c r="D163" s="96">
        <v>1</v>
      </c>
      <c r="E163" s="96">
        <v>54</v>
      </c>
      <c r="F163" s="96">
        <v>0</v>
      </c>
      <c r="G163" s="96">
        <v>6</v>
      </c>
      <c r="H163" s="96">
        <v>0</v>
      </c>
      <c r="I163" s="96">
        <v>0</v>
      </c>
      <c r="J163" s="96">
        <v>0</v>
      </c>
      <c r="K163" s="98">
        <f>SUM(C163:J163)</f>
        <v>64</v>
      </c>
    </row>
    <row r="164" spans="1:11" x14ac:dyDescent="0.2">
      <c r="A164" s="137" t="s">
        <v>121</v>
      </c>
      <c r="B164" s="701"/>
      <c r="C164" s="701"/>
      <c r="D164" s="701"/>
      <c r="E164" s="701"/>
      <c r="F164" s="701"/>
      <c r="G164" s="701"/>
      <c r="H164" s="701"/>
      <c r="I164" s="701"/>
      <c r="J164" s="701"/>
      <c r="K164" s="702"/>
    </row>
    <row r="165" spans="1:11" x14ac:dyDescent="0.2">
      <c r="A165" s="17" t="s">
        <v>86</v>
      </c>
      <c r="B165" s="18" t="s">
        <v>87</v>
      </c>
      <c r="C165" s="699"/>
      <c r="D165" s="699"/>
      <c r="E165" s="699"/>
      <c r="F165" s="699"/>
      <c r="G165" s="699"/>
      <c r="H165" s="699"/>
      <c r="I165" s="699"/>
      <c r="J165" s="699"/>
      <c r="K165" s="700"/>
    </row>
    <row r="166" spans="1:11" x14ac:dyDescent="0.2">
      <c r="A166" s="20" t="s">
        <v>88</v>
      </c>
      <c r="B166" s="21" t="s">
        <v>89</v>
      </c>
      <c r="C166" s="22">
        <v>0</v>
      </c>
      <c r="D166" s="22">
        <v>0</v>
      </c>
      <c r="E166" s="22">
        <v>0</v>
      </c>
      <c r="F166" s="22">
        <v>0</v>
      </c>
      <c r="G166" s="22">
        <v>0</v>
      </c>
      <c r="H166" s="22">
        <v>0</v>
      </c>
      <c r="I166" s="22">
        <v>0</v>
      </c>
      <c r="J166" s="22">
        <v>0</v>
      </c>
      <c r="K166" s="23">
        <f>SUM(C166:J166)</f>
        <v>0</v>
      </c>
    </row>
    <row r="167" spans="1:11" x14ac:dyDescent="0.2">
      <c r="A167" s="20" t="s">
        <v>90</v>
      </c>
      <c r="B167" s="21" t="s">
        <v>91</v>
      </c>
      <c r="C167" s="22">
        <v>24</v>
      </c>
      <c r="D167" s="22">
        <v>10</v>
      </c>
      <c r="E167" s="22">
        <v>0</v>
      </c>
      <c r="F167" s="22">
        <v>0</v>
      </c>
      <c r="G167" s="22">
        <v>50</v>
      </c>
      <c r="H167" s="22">
        <v>10</v>
      </c>
      <c r="I167" s="22">
        <v>0</v>
      </c>
      <c r="J167" s="22">
        <v>2</v>
      </c>
      <c r="K167" s="23">
        <f t="shared" ref="K167:K176" si="20">SUM(C167:J167)</f>
        <v>96</v>
      </c>
    </row>
    <row r="168" spans="1:11" x14ac:dyDescent="0.2">
      <c r="A168" s="20" t="s">
        <v>92</v>
      </c>
      <c r="B168" s="21" t="s">
        <v>93</v>
      </c>
      <c r="C168" s="22">
        <v>317</v>
      </c>
      <c r="D168" s="22">
        <v>1</v>
      </c>
      <c r="E168" s="22">
        <v>0</v>
      </c>
      <c r="F168" s="22">
        <v>0</v>
      </c>
      <c r="G168" s="22">
        <v>225</v>
      </c>
      <c r="H168" s="22">
        <v>0</v>
      </c>
      <c r="I168" s="22">
        <v>12</v>
      </c>
      <c r="J168" s="22">
        <v>78</v>
      </c>
      <c r="K168" s="23">
        <f t="shared" si="20"/>
        <v>633</v>
      </c>
    </row>
    <row r="169" spans="1:11" x14ac:dyDescent="0.2">
      <c r="A169" s="20" t="s">
        <v>94</v>
      </c>
      <c r="B169" s="21" t="s">
        <v>95</v>
      </c>
      <c r="C169" s="22">
        <v>103</v>
      </c>
      <c r="D169" s="22">
        <v>6</v>
      </c>
      <c r="E169" s="22">
        <v>3</v>
      </c>
      <c r="F169" s="22">
        <v>1</v>
      </c>
      <c r="G169" s="22">
        <v>102</v>
      </c>
      <c r="H169" s="22">
        <v>10</v>
      </c>
      <c r="I169" s="22">
        <v>3</v>
      </c>
      <c r="J169" s="22">
        <v>11</v>
      </c>
      <c r="K169" s="23">
        <f t="shared" si="20"/>
        <v>239</v>
      </c>
    </row>
    <row r="170" spans="1:11" x14ac:dyDescent="0.2">
      <c r="A170" s="20" t="s">
        <v>96</v>
      </c>
      <c r="B170" s="21" t="s">
        <v>97</v>
      </c>
      <c r="C170" s="22">
        <v>0</v>
      </c>
      <c r="D170" s="22">
        <v>0</v>
      </c>
      <c r="E170" s="22">
        <v>0</v>
      </c>
      <c r="F170" s="22">
        <v>0</v>
      </c>
      <c r="G170" s="22">
        <v>0</v>
      </c>
      <c r="H170" s="22">
        <v>0</v>
      </c>
      <c r="I170" s="22">
        <v>0</v>
      </c>
      <c r="J170" s="22">
        <v>0</v>
      </c>
      <c r="K170" s="23">
        <f t="shared" si="20"/>
        <v>0</v>
      </c>
    </row>
    <row r="171" spans="1:11" x14ac:dyDescent="0.2">
      <c r="A171" s="20" t="s">
        <v>98</v>
      </c>
      <c r="B171" s="21" t="s">
        <v>99</v>
      </c>
      <c r="C171" s="22">
        <v>0</v>
      </c>
      <c r="D171" s="22">
        <v>0</v>
      </c>
      <c r="E171" s="22">
        <v>0</v>
      </c>
      <c r="F171" s="22">
        <v>0</v>
      </c>
      <c r="G171" s="22">
        <v>0</v>
      </c>
      <c r="H171" s="22">
        <v>0</v>
      </c>
      <c r="I171" s="22">
        <v>0</v>
      </c>
      <c r="J171" s="22">
        <v>0</v>
      </c>
      <c r="K171" s="23">
        <f t="shared" si="20"/>
        <v>0</v>
      </c>
    </row>
    <row r="172" spans="1:11" x14ac:dyDescent="0.2">
      <c r="A172" s="20" t="s">
        <v>100</v>
      </c>
      <c r="B172" s="21" t="s">
        <v>101</v>
      </c>
      <c r="C172" s="22">
        <v>0</v>
      </c>
      <c r="D172" s="22">
        <v>0</v>
      </c>
      <c r="E172" s="22">
        <v>0</v>
      </c>
      <c r="F172" s="22">
        <v>0</v>
      </c>
      <c r="G172" s="22">
        <v>0</v>
      </c>
      <c r="H172" s="22">
        <v>0</v>
      </c>
      <c r="I172" s="22">
        <v>0</v>
      </c>
      <c r="J172" s="22">
        <v>0</v>
      </c>
      <c r="K172" s="23">
        <f t="shared" si="20"/>
        <v>0</v>
      </c>
    </row>
    <row r="173" spans="1:11" x14ac:dyDescent="0.2">
      <c r="A173" s="20" t="s">
        <v>102</v>
      </c>
      <c r="B173" s="21" t="s">
        <v>103</v>
      </c>
      <c r="C173" s="22">
        <v>0</v>
      </c>
      <c r="D173" s="22">
        <v>0</v>
      </c>
      <c r="E173" s="22">
        <v>0</v>
      </c>
      <c r="F173" s="22">
        <v>0</v>
      </c>
      <c r="G173" s="22">
        <v>0</v>
      </c>
      <c r="H173" s="22">
        <v>0</v>
      </c>
      <c r="I173" s="22">
        <v>0</v>
      </c>
      <c r="J173" s="22">
        <v>0</v>
      </c>
      <c r="K173" s="23">
        <f t="shared" si="20"/>
        <v>0</v>
      </c>
    </row>
    <row r="174" spans="1:11" x14ac:dyDescent="0.2">
      <c r="A174" s="20" t="s">
        <v>104</v>
      </c>
      <c r="B174" s="21" t="s">
        <v>105</v>
      </c>
      <c r="C174" s="22">
        <v>0</v>
      </c>
      <c r="D174" s="22">
        <v>0</v>
      </c>
      <c r="E174" s="22">
        <v>0</v>
      </c>
      <c r="F174" s="22">
        <v>0</v>
      </c>
      <c r="G174" s="22">
        <v>0</v>
      </c>
      <c r="H174" s="22">
        <v>0</v>
      </c>
      <c r="I174" s="22">
        <v>0</v>
      </c>
      <c r="J174" s="22">
        <v>0</v>
      </c>
      <c r="K174" s="23">
        <f t="shared" si="20"/>
        <v>0</v>
      </c>
    </row>
    <row r="175" spans="1:11" ht="25.5" x14ac:dyDescent="0.2">
      <c r="A175" s="20" t="s">
        <v>106</v>
      </c>
      <c r="B175" s="21" t="s">
        <v>107</v>
      </c>
      <c r="C175" s="22">
        <v>4</v>
      </c>
      <c r="D175" s="22">
        <v>10</v>
      </c>
      <c r="E175" s="22">
        <v>0</v>
      </c>
      <c r="F175" s="22">
        <v>0</v>
      </c>
      <c r="G175" s="22">
        <v>20</v>
      </c>
      <c r="H175" s="22">
        <v>0</v>
      </c>
      <c r="I175" s="22">
        <v>0</v>
      </c>
      <c r="J175" s="22">
        <v>0</v>
      </c>
      <c r="K175" s="23">
        <f t="shared" si="20"/>
        <v>34</v>
      </c>
    </row>
    <row r="176" spans="1:11" x14ac:dyDescent="0.2">
      <c r="A176" s="20" t="s">
        <v>108</v>
      </c>
      <c r="B176" s="21" t="s">
        <v>109</v>
      </c>
      <c r="C176" s="22">
        <v>0</v>
      </c>
      <c r="D176" s="22">
        <v>0</v>
      </c>
      <c r="E176" s="22">
        <v>0</v>
      </c>
      <c r="F176" s="22">
        <v>0</v>
      </c>
      <c r="G176" s="22">
        <v>0</v>
      </c>
      <c r="H176" s="22">
        <v>0</v>
      </c>
      <c r="I176" s="22">
        <v>0</v>
      </c>
      <c r="J176" s="22">
        <v>0</v>
      </c>
      <c r="K176" s="23">
        <f t="shared" si="20"/>
        <v>0</v>
      </c>
    </row>
    <row r="177" spans="1:11" x14ac:dyDescent="0.2">
      <c r="A177" s="24" t="s">
        <v>110</v>
      </c>
      <c r="B177" s="25" t="s">
        <v>111</v>
      </c>
      <c r="C177" s="26">
        <f>SUM(C166:C176)</f>
        <v>448</v>
      </c>
      <c r="D177" s="26">
        <f t="shared" ref="D177:J177" si="21">SUM(D166:D176)</f>
        <v>27</v>
      </c>
      <c r="E177" s="26">
        <f t="shared" si="21"/>
        <v>3</v>
      </c>
      <c r="F177" s="26">
        <f t="shared" si="21"/>
        <v>1</v>
      </c>
      <c r="G177" s="26">
        <f t="shared" si="21"/>
        <v>397</v>
      </c>
      <c r="H177" s="26">
        <f t="shared" si="21"/>
        <v>20</v>
      </c>
      <c r="I177" s="26">
        <f t="shared" si="21"/>
        <v>15</v>
      </c>
      <c r="J177" s="26">
        <f t="shared" si="21"/>
        <v>91</v>
      </c>
      <c r="K177" s="23">
        <f>SUM(K166:K176)</f>
        <v>1002</v>
      </c>
    </row>
    <row r="178" spans="1:11" x14ac:dyDescent="0.2">
      <c r="A178" s="94" t="s">
        <v>353</v>
      </c>
      <c r="B178" s="95" t="s">
        <v>111</v>
      </c>
      <c r="C178" s="96">
        <v>322</v>
      </c>
      <c r="D178" s="96">
        <v>21</v>
      </c>
      <c r="E178" s="96">
        <v>0</v>
      </c>
      <c r="F178" s="96">
        <v>1</v>
      </c>
      <c r="G178" s="96">
        <v>294</v>
      </c>
      <c r="H178" s="96">
        <v>16</v>
      </c>
      <c r="I178" s="96">
        <v>7</v>
      </c>
      <c r="J178" s="96">
        <v>40</v>
      </c>
      <c r="K178" s="98">
        <f>SUM(C178:J178)</f>
        <v>701</v>
      </c>
    </row>
    <row r="179" spans="1:11" ht="13.5" thickBot="1" x14ac:dyDescent="0.25">
      <c r="A179" s="94" t="s">
        <v>354</v>
      </c>
      <c r="B179" s="95" t="s">
        <v>111</v>
      </c>
      <c r="C179" s="96">
        <v>45</v>
      </c>
      <c r="D179" s="96">
        <v>0</v>
      </c>
      <c r="E179" s="96">
        <v>1</v>
      </c>
      <c r="F179" s="96">
        <v>0</v>
      </c>
      <c r="G179" s="96">
        <v>41</v>
      </c>
      <c r="H179" s="96">
        <v>0</v>
      </c>
      <c r="I179" s="96">
        <v>3</v>
      </c>
      <c r="J179" s="96">
        <v>10</v>
      </c>
      <c r="K179" s="98">
        <f>SUM(C179:J179)</f>
        <v>100</v>
      </c>
    </row>
    <row r="180" spans="1:11" x14ac:dyDescent="0.2">
      <c r="A180" s="15" t="s">
        <v>122</v>
      </c>
      <c r="B180" s="701"/>
      <c r="C180" s="701"/>
      <c r="D180" s="701"/>
      <c r="E180" s="701"/>
      <c r="F180" s="701"/>
      <c r="G180" s="701"/>
      <c r="H180" s="701"/>
      <c r="I180" s="701"/>
      <c r="J180" s="701"/>
      <c r="K180" s="702"/>
    </row>
    <row r="181" spans="1:11" x14ac:dyDescent="0.2">
      <c r="A181" s="17" t="s">
        <v>86</v>
      </c>
      <c r="B181" s="18" t="s">
        <v>87</v>
      </c>
      <c r="C181" s="699"/>
      <c r="D181" s="699"/>
      <c r="E181" s="699"/>
      <c r="F181" s="699"/>
      <c r="G181" s="699"/>
      <c r="H181" s="699"/>
      <c r="I181" s="699"/>
      <c r="J181" s="699"/>
      <c r="K181" s="700"/>
    </row>
    <row r="182" spans="1:11" x14ac:dyDescent="0.2">
      <c r="A182" s="20" t="s">
        <v>88</v>
      </c>
      <c r="B182" s="21" t="s">
        <v>89</v>
      </c>
      <c r="C182" s="22">
        <v>0</v>
      </c>
      <c r="D182" s="22">
        <v>0</v>
      </c>
      <c r="E182" s="22">
        <v>0</v>
      </c>
      <c r="F182" s="22">
        <v>0</v>
      </c>
      <c r="G182" s="22">
        <v>0</v>
      </c>
      <c r="H182" s="22">
        <v>0</v>
      </c>
      <c r="I182" s="22">
        <v>0</v>
      </c>
      <c r="J182" s="22">
        <v>0</v>
      </c>
      <c r="K182" s="23">
        <f>SUM(C182:J182)</f>
        <v>0</v>
      </c>
    </row>
    <row r="183" spans="1:11" x14ac:dyDescent="0.2">
      <c r="A183" s="20" t="s">
        <v>90</v>
      </c>
      <c r="B183" s="21" t="s">
        <v>91</v>
      </c>
      <c r="C183" s="22">
        <v>0</v>
      </c>
      <c r="D183" s="22">
        <v>0</v>
      </c>
      <c r="E183" s="22">
        <v>0</v>
      </c>
      <c r="F183" s="22">
        <v>0</v>
      </c>
      <c r="G183" s="22">
        <v>0</v>
      </c>
      <c r="H183" s="22">
        <v>0</v>
      </c>
      <c r="I183" s="22">
        <v>2</v>
      </c>
      <c r="J183" s="22">
        <v>0</v>
      </c>
      <c r="K183" s="23">
        <f t="shared" ref="K183:K192" si="22">SUM(C183:J183)</f>
        <v>2</v>
      </c>
    </row>
    <row r="184" spans="1:11" x14ac:dyDescent="0.2">
      <c r="A184" s="20" t="s">
        <v>92</v>
      </c>
      <c r="B184" s="21" t="s">
        <v>93</v>
      </c>
      <c r="C184" s="22">
        <v>0</v>
      </c>
      <c r="D184" s="22">
        <v>0</v>
      </c>
      <c r="E184" s="22">
        <v>0</v>
      </c>
      <c r="F184" s="22">
        <v>0</v>
      </c>
      <c r="G184" s="22">
        <v>0</v>
      </c>
      <c r="H184" s="22">
        <v>0</v>
      </c>
      <c r="I184" s="22">
        <v>0</v>
      </c>
      <c r="J184" s="22">
        <v>2</v>
      </c>
      <c r="K184" s="23">
        <f t="shared" si="22"/>
        <v>2</v>
      </c>
    </row>
    <row r="185" spans="1:11" x14ac:dyDescent="0.2">
      <c r="A185" s="20" t="s">
        <v>94</v>
      </c>
      <c r="B185" s="21" t="s">
        <v>95</v>
      </c>
      <c r="C185" s="22">
        <v>18</v>
      </c>
      <c r="D185" s="22">
        <v>0</v>
      </c>
      <c r="E185" s="22">
        <v>0</v>
      </c>
      <c r="F185" s="22">
        <v>0</v>
      </c>
      <c r="G185" s="22">
        <v>82</v>
      </c>
      <c r="H185" s="22">
        <v>0</v>
      </c>
      <c r="I185" s="22">
        <v>2</v>
      </c>
      <c r="J185" s="22">
        <v>8</v>
      </c>
      <c r="K185" s="23">
        <f t="shared" si="22"/>
        <v>110</v>
      </c>
    </row>
    <row r="186" spans="1:11" x14ac:dyDescent="0.2">
      <c r="A186" s="20" t="s">
        <v>96</v>
      </c>
      <c r="B186" s="21" t="s">
        <v>97</v>
      </c>
      <c r="C186" s="22">
        <v>0</v>
      </c>
      <c r="D186" s="22">
        <v>0</v>
      </c>
      <c r="E186" s="22">
        <v>0</v>
      </c>
      <c r="F186" s="22">
        <v>0</v>
      </c>
      <c r="G186" s="22">
        <v>0</v>
      </c>
      <c r="H186" s="22">
        <v>0</v>
      </c>
      <c r="I186" s="22">
        <v>0</v>
      </c>
      <c r="J186" s="22">
        <v>0</v>
      </c>
      <c r="K186" s="23">
        <f t="shared" si="22"/>
        <v>0</v>
      </c>
    </row>
    <row r="187" spans="1:11" x14ac:dyDescent="0.2">
      <c r="A187" s="20" t="s">
        <v>98</v>
      </c>
      <c r="B187" s="21" t="s">
        <v>99</v>
      </c>
      <c r="C187" s="22">
        <v>391</v>
      </c>
      <c r="D187" s="22">
        <v>0</v>
      </c>
      <c r="E187" s="22">
        <v>0</v>
      </c>
      <c r="F187" s="22">
        <v>0</v>
      </c>
      <c r="G187" s="22">
        <v>288</v>
      </c>
      <c r="H187" s="22">
        <v>0</v>
      </c>
      <c r="I187" s="22">
        <v>23</v>
      </c>
      <c r="J187" s="22">
        <v>119</v>
      </c>
      <c r="K187" s="23">
        <f t="shared" si="22"/>
        <v>821</v>
      </c>
    </row>
    <row r="188" spans="1:11" x14ac:dyDescent="0.2">
      <c r="A188" s="20" t="s">
        <v>100</v>
      </c>
      <c r="B188" s="21" t="s">
        <v>101</v>
      </c>
      <c r="C188" s="22">
        <v>0</v>
      </c>
      <c r="D188" s="22">
        <v>0</v>
      </c>
      <c r="E188" s="22">
        <v>0</v>
      </c>
      <c r="F188" s="22">
        <v>0</v>
      </c>
      <c r="G188" s="22">
        <v>0</v>
      </c>
      <c r="H188" s="22">
        <v>0</v>
      </c>
      <c r="I188" s="22">
        <v>0</v>
      </c>
      <c r="J188" s="22">
        <v>0</v>
      </c>
      <c r="K188" s="23">
        <f t="shared" si="22"/>
        <v>0</v>
      </c>
    </row>
    <row r="189" spans="1:11" x14ac:dyDescent="0.2">
      <c r="A189" s="20" t="s">
        <v>102</v>
      </c>
      <c r="B189" s="21" t="s">
        <v>103</v>
      </c>
      <c r="C189" s="22">
        <v>0</v>
      </c>
      <c r="D189" s="22">
        <v>0</v>
      </c>
      <c r="E189" s="22">
        <v>0</v>
      </c>
      <c r="F189" s="22">
        <v>0</v>
      </c>
      <c r="G189" s="22">
        <v>0</v>
      </c>
      <c r="H189" s="22">
        <v>0</v>
      </c>
      <c r="I189" s="22">
        <v>1</v>
      </c>
      <c r="J189" s="22">
        <v>3</v>
      </c>
      <c r="K189" s="23">
        <f t="shared" si="22"/>
        <v>4</v>
      </c>
    </row>
    <row r="190" spans="1:11" x14ac:dyDescent="0.2">
      <c r="A190" s="20" t="s">
        <v>104</v>
      </c>
      <c r="B190" s="21" t="s">
        <v>105</v>
      </c>
      <c r="C190" s="22">
        <v>0</v>
      </c>
      <c r="D190" s="22">
        <v>0</v>
      </c>
      <c r="E190" s="22">
        <v>0</v>
      </c>
      <c r="F190" s="22">
        <v>0</v>
      </c>
      <c r="G190" s="22">
        <v>0</v>
      </c>
      <c r="H190" s="22">
        <v>0</v>
      </c>
      <c r="I190" s="22">
        <v>0</v>
      </c>
      <c r="J190" s="22">
        <v>0</v>
      </c>
      <c r="K190" s="23">
        <f t="shared" si="22"/>
        <v>0</v>
      </c>
    </row>
    <row r="191" spans="1:11" ht="25.5" x14ac:dyDescent="0.2">
      <c r="A191" s="20" t="s">
        <v>106</v>
      </c>
      <c r="B191" s="21" t="s">
        <v>107</v>
      </c>
      <c r="C191" s="22">
        <v>0</v>
      </c>
      <c r="D191" s="22">
        <v>0</v>
      </c>
      <c r="E191" s="22">
        <v>0</v>
      </c>
      <c r="F191" s="22">
        <v>0</v>
      </c>
      <c r="G191" s="22">
        <v>0</v>
      </c>
      <c r="H191" s="22">
        <v>0</v>
      </c>
      <c r="I191" s="22">
        <v>0</v>
      </c>
      <c r="J191" s="22">
        <v>0</v>
      </c>
      <c r="K191" s="23">
        <f t="shared" si="22"/>
        <v>0</v>
      </c>
    </row>
    <row r="192" spans="1:11" x14ac:dyDescent="0.2">
      <c r="A192" s="20" t="s">
        <v>108</v>
      </c>
      <c r="B192" s="21" t="s">
        <v>109</v>
      </c>
      <c r="C192" s="22">
        <v>0</v>
      </c>
      <c r="D192" s="22">
        <v>0</v>
      </c>
      <c r="E192" s="22">
        <v>0</v>
      </c>
      <c r="F192" s="22">
        <v>0</v>
      </c>
      <c r="G192" s="22">
        <v>0</v>
      </c>
      <c r="H192" s="22">
        <v>0</v>
      </c>
      <c r="I192" s="22">
        <v>0</v>
      </c>
      <c r="J192" s="22">
        <v>0</v>
      </c>
      <c r="K192" s="23">
        <f t="shared" si="22"/>
        <v>0</v>
      </c>
    </row>
    <row r="193" spans="1:11" x14ac:dyDescent="0.2">
      <c r="A193" s="24" t="s">
        <v>110</v>
      </c>
      <c r="B193" s="25" t="s">
        <v>111</v>
      </c>
      <c r="C193" s="26">
        <f>SUM(C182:C192)</f>
        <v>409</v>
      </c>
      <c r="D193" s="26">
        <f t="shared" ref="D193:J193" si="23">SUM(D182:D192)</f>
        <v>0</v>
      </c>
      <c r="E193" s="26">
        <f t="shared" si="23"/>
        <v>0</v>
      </c>
      <c r="F193" s="26">
        <f t="shared" si="23"/>
        <v>0</v>
      </c>
      <c r="G193" s="26">
        <f t="shared" si="23"/>
        <v>370</v>
      </c>
      <c r="H193" s="26">
        <f t="shared" si="23"/>
        <v>0</v>
      </c>
      <c r="I193" s="26">
        <f t="shared" si="23"/>
        <v>28</v>
      </c>
      <c r="J193" s="26">
        <f t="shared" si="23"/>
        <v>132</v>
      </c>
      <c r="K193" s="23">
        <f>SUM(K182:K192)</f>
        <v>939</v>
      </c>
    </row>
    <row r="194" spans="1:11" x14ac:dyDescent="0.2">
      <c r="A194" s="94" t="s">
        <v>353</v>
      </c>
      <c r="B194" s="95" t="s">
        <v>111</v>
      </c>
      <c r="C194" s="96">
        <v>266</v>
      </c>
      <c r="D194" s="96">
        <v>0</v>
      </c>
      <c r="E194" s="96">
        <v>0</v>
      </c>
      <c r="F194" s="96">
        <v>0</v>
      </c>
      <c r="G194" s="96">
        <v>253</v>
      </c>
      <c r="H194" s="96">
        <v>0</v>
      </c>
      <c r="I194" s="96">
        <v>14</v>
      </c>
      <c r="J194" s="96">
        <v>69</v>
      </c>
      <c r="K194" s="98">
        <f>SUM(C194:J194)</f>
        <v>602</v>
      </c>
    </row>
    <row r="195" spans="1:11" x14ac:dyDescent="0.2">
      <c r="A195" s="94" t="s">
        <v>354</v>
      </c>
      <c r="B195" s="95" t="s">
        <v>111</v>
      </c>
      <c r="C195" s="96">
        <v>58</v>
      </c>
      <c r="D195" s="96">
        <v>0</v>
      </c>
      <c r="E195" s="96">
        <v>0</v>
      </c>
      <c r="F195" s="96">
        <v>0</v>
      </c>
      <c r="G195" s="96">
        <v>48</v>
      </c>
      <c r="H195" s="96">
        <v>0</v>
      </c>
      <c r="I195" s="96">
        <v>9</v>
      </c>
      <c r="J195" s="96">
        <v>32</v>
      </c>
      <c r="K195" s="98">
        <f>SUM(C195:J195)</f>
        <v>147</v>
      </c>
    </row>
    <row r="196" spans="1:11" x14ac:dyDescent="0.2">
      <c r="A196" s="137" t="s">
        <v>123</v>
      </c>
      <c r="B196" s="701"/>
      <c r="C196" s="701"/>
      <c r="D196" s="701"/>
      <c r="E196" s="701"/>
      <c r="F196" s="701"/>
      <c r="G196" s="701"/>
      <c r="H196" s="701"/>
      <c r="I196" s="701"/>
      <c r="J196" s="701"/>
      <c r="K196" s="702"/>
    </row>
    <row r="197" spans="1:11" x14ac:dyDescent="0.2">
      <c r="A197" s="17" t="s">
        <v>86</v>
      </c>
      <c r="B197" s="18" t="s">
        <v>87</v>
      </c>
      <c r="C197" s="699"/>
      <c r="D197" s="699"/>
      <c r="E197" s="699"/>
      <c r="F197" s="699"/>
      <c r="G197" s="699"/>
      <c r="H197" s="699"/>
      <c r="I197" s="699"/>
      <c r="J197" s="699"/>
      <c r="K197" s="700"/>
    </row>
    <row r="198" spans="1:11" x14ac:dyDescent="0.2">
      <c r="A198" s="20" t="s">
        <v>88</v>
      </c>
      <c r="B198" s="21" t="s">
        <v>89</v>
      </c>
      <c r="C198" s="22">
        <v>0</v>
      </c>
      <c r="D198" s="22">
        <v>0</v>
      </c>
      <c r="E198" s="22">
        <v>0</v>
      </c>
      <c r="F198" s="22">
        <v>0</v>
      </c>
      <c r="G198" s="22">
        <v>0</v>
      </c>
      <c r="H198" s="22">
        <v>0</v>
      </c>
      <c r="I198" s="22">
        <v>0</v>
      </c>
      <c r="J198" s="22">
        <v>0</v>
      </c>
      <c r="K198" s="23">
        <f>SUM(C198:J198)</f>
        <v>0</v>
      </c>
    </row>
    <row r="199" spans="1:11" x14ac:dyDescent="0.2">
      <c r="A199" s="20" t="s">
        <v>90</v>
      </c>
      <c r="B199" s="21" t="s">
        <v>91</v>
      </c>
      <c r="C199" s="22">
        <v>0</v>
      </c>
      <c r="D199" s="22">
        <v>0</v>
      </c>
      <c r="E199" s="22">
        <v>0</v>
      </c>
      <c r="F199" s="22">
        <v>0</v>
      </c>
      <c r="G199" s="22">
        <v>0</v>
      </c>
      <c r="H199" s="22">
        <v>0</v>
      </c>
      <c r="I199" s="22">
        <v>0</v>
      </c>
      <c r="J199" s="22">
        <v>0</v>
      </c>
      <c r="K199" s="23">
        <f t="shared" ref="K199:K208" si="24">SUM(C199:J199)</f>
        <v>0</v>
      </c>
    </row>
    <row r="200" spans="1:11" x14ac:dyDescent="0.2">
      <c r="A200" s="20" t="s">
        <v>92</v>
      </c>
      <c r="B200" s="21" t="s">
        <v>93</v>
      </c>
      <c r="C200" s="22">
        <v>0</v>
      </c>
      <c r="D200" s="22">
        <v>0</v>
      </c>
      <c r="E200" s="22">
        <v>0</v>
      </c>
      <c r="F200" s="22">
        <v>0</v>
      </c>
      <c r="G200" s="22">
        <v>0</v>
      </c>
      <c r="H200" s="22">
        <v>0</v>
      </c>
      <c r="I200" s="22">
        <v>0</v>
      </c>
      <c r="J200" s="22">
        <v>0</v>
      </c>
      <c r="K200" s="23">
        <f t="shared" si="24"/>
        <v>0</v>
      </c>
    </row>
    <row r="201" spans="1:11" x14ac:dyDescent="0.2">
      <c r="A201" s="20" t="s">
        <v>94</v>
      </c>
      <c r="B201" s="21" t="s">
        <v>95</v>
      </c>
      <c r="C201" s="22">
        <v>0</v>
      </c>
      <c r="D201" s="22">
        <v>0</v>
      </c>
      <c r="E201" s="22">
        <v>0</v>
      </c>
      <c r="F201" s="22">
        <v>0</v>
      </c>
      <c r="G201" s="22">
        <v>0</v>
      </c>
      <c r="H201" s="22">
        <v>0</v>
      </c>
      <c r="I201" s="22">
        <v>0</v>
      </c>
      <c r="J201" s="22">
        <v>0</v>
      </c>
      <c r="K201" s="23">
        <f t="shared" si="24"/>
        <v>0</v>
      </c>
    </row>
    <row r="202" spans="1:11" x14ac:dyDescent="0.2">
      <c r="A202" s="20" t="s">
        <v>96</v>
      </c>
      <c r="B202" s="21" t="s">
        <v>97</v>
      </c>
      <c r="C202" s="22">
        <v>0</v>
      </c>
      <c r="D202" s="22">
        <v>0</v>
      </c>
      <c r="E202" s="22">
        <v>0</v>
      </c>
      <c r="F202" s="22">
        <v>0</v>
      </c>
      <c r="G202" s="22">
        <v>0</v>
      </c>
      <c r="H202" s="22">
        <v>0</v>
      </c>
      <c r="I202" s="22">
        <v>0</v>
      </c>
      <c r="J202" s="22">
        <v>0</v>
      </c>
      <c r="K202" s="23">
        <f t="shared" si="24"/>
        <v>0</v>
      </c>
    </row>
    <row r="203" spans="1:11" x14ac:dyDescent="0.2">
      <c r="A203" s="20" t="s">
        <v>98</v>
      </c>
      <c r="B203" s="21" t="s">
        <v>99</v>
      </c>
      <c r="C203" s="22">
        <v>179</v>
      </c>
      <c r="D203" s="22">
        <v>1</v>
      </c>
      <c r="E203" s="22">
        <v>0</v>
      </c>
      <c r="F203" s="22">
        <v>0</v>
      </c>
      <c r="G203" s="22">
        <v>88</v>
      </c>
      <c r="H203" s="22">
        <v>2</v>
      </c>
      <c r="I203" s="22">
        <v>13</v>
      </c>
      <c r="J203" s="22">
        <v>47</v>
      </c>
      <c r="K203" s="23">
        <f t="shared" si="24"/>
        <v>330</v>
      </c>
    </row>
    <row r="204" spans="1:11" x14ac:dyDescent="0.2">
      <c r="A204" s="20" t="s">
        <v>100</v>
      </c>
      <c r="B204" s="21" t="s">
        <v>101</v>
      </c>
      <c r="C204" s="22">
        <v>65</v>
      </c>
      <c r="D204" s="22">
        <v>0</v>
      </c>
      <c r="E204" s="22">
        <v>0</v>
      </c>
      <c r="F204" s="22">
        <v>0</v>
      </c>
      <c r="G204" s="22">
        <v>42</v>
      </c>
      <c r="H204" s="22">
        <v>1</v>
      </c>
      <c r="I204" s="22">
        <v>0</v>
      </c>
      <c r="J204" s="22">
        <v>17</v>
      </c>
      <c r="K204" s="23">
        <f t="shared" si="24"/>
        <v>125</v>
      </c>
    </row>
    <row r="205" spans="1:11" x14ac:dyDescent="0.2">
      <c r="A205" s="20" t="s">
        <v>102</v>
      </c>
      <c r="B205" s="21" t="s">
        <v>103</v>
      </c>
      <c r="C205" s="22">
        <v>0</v>
      </c>
      <c r="D205" s="22">
        <v>0</v>
      </c>
      <c r="E205" s="22">
        <v>0</v>
      </c>
      <c r="F205" s="22">
        <v>0</v>
      </c>
      <c r="G205" s="22">
        <v>0</v>
      </c>
      <c r="H205" s="22">
        <v>0</v>
      </c>
      <c r="I205" s="22">
        <v>0</v>
      </c>
      <c r="J205" s="22">
        <v>0</v>
      </c>
      <c r="K205" s="23">
        <f t="shared" si="24"/>
        <v>0</v>
      </c>
    </row>
    <row r="206" spans="1:11" x14ac:dyDescent="0.2">
      <c r="A206" s="20" t="s">
        <v>104</v>
      </c>
      <c r="B206" s="21" t="s">
        <v>105</v>
      </c>
      <c r="C206" s="22">
        <v>0</v>
      </c>
      <c r="D206" s="22">
        <v>0</v>
      </c>
      <c r="E206" s="22">
        <v>0</v>
      </c>
      <c r="F206" s="22">
        <v>0</v>
      </c>
      <c r="G206" s="22">
        <v>0</v>
      </c>
      <c r="H206" s="22">
        <v>0</v>
      </c>
      <c r="I206" s="22">
        <v>0</v>
      </c>
      <c r="J206" s="22">
        <v>0</v>
      </c>
      <c r="K206" s="23">
        <f t="shared" si="24"/>
        <v>0</v>
      </c>
    </row>
    <row r="207" spans="1:11" ht="25.5" x14ac:dyDescent="0.2">
      <c r="A207" s="20" t="s">
        <v>106</v>
      </c>
      <c r="B207" s="21" t="s">
        <v>107</v>
      </c>
      <c r="C207" s="22">
        <v>0</v>
      </c>
      <c r="D207" s="22">
        <v>0</v>
      </c>
      <c r="E207" s="22">
        <v>0</v>
      </c>
      <c r="F207" s="22">
        <v>0</v>
      </c>
      <c r="G207" s="22">
        <v>0</v>
      </c>
      <c r="H207" s="22">
        <v>0</v>
      </c>
      <c r="I207" s="22">
        <v>0</v>
      </c>
      <c r="J207" s="22">
        <v>0</v>
      </c>
      <c r="K207" s="23">
        <f t="shared" si="24"/>
        <v>0</v>
      </c>
    </row>
    <row r="208" spans="1:11" x14ac:dyDescent="0.2">
      <c r="A208" s="20" t="s">
        <v>108</v>
      </c>
      <c r="B208" s="21" t="s">
        <v>109</v>
      </c>
      <c r="C208" s="22">
        <v>0</v>
      </c>
      <c r="D208" s="22">
        <v>0</v>
      </c>
      <c r="E208" s="22">
        <v>0</v>
      </c>
      <c r="F208" s="22">
        <v>0</v>
      </c>
      <c r="G208" s="22">
        <v>0</v>
      </c>
      <c r="H208" s="22">
        <v>0</v>
      </c>
      <c r="I208" s="22">
        <v>0</v>
      </c>
      <c r="J208" s="22">
        <v>0</v>
      </c>
      <c r="K208" s="23">
        <f t="shared" si="24"/>
        <v>0</v>
      </c>
    </row>
    <row r="209" spans="1:11" x14ac:dyDescent="0.2">
      <c r="A209" s="24" t="s">
        <v>110</v>
      </c>
      <c r="B209" s="25" t="s">
        <v>111</v>
      </c>
      <c r="C209" s="26">
        <f>SUM(C198:C208)</f>
        <v>244</v>
      </c>
      <c r="D209" s="26">
        <f t="shared" ref="D209:J209" si="25">SUM(D198:D208)</f>
        <v>1</v>
      </c>
      <c r="E209" s="26">
        <f t="shared" si="25"/>
        <v>0</v>
      </c>
      <c r="F209" s="26">
        <f t="shared" si="25"/>
        <v>0</v>
      </c>
      <c r="G209" s="26">
        <f t="shared" si="25"/>
        <v>130</v>
      </c>
      <c r="H209" s="26">
        <f t="shared" si="25"/>
        <v>3</v>
      </c>
      <c r="I209" s="26">
        <f t="shared" si="25"/>
        <v>13</v>
      </c>
      <c r="J209" s="26">
        <f t="shared" si="25"/>
        <v>64</v>
      </c>
      <c r="K209" s="23">
        <f>SUM(K198:K208)</f>
        <v>455</v>
      </c>
    </row>
    <row r="210" spans="1:11" x14ac:dyDescent="0.2">
      <c r="A210" s="94" t="s">
        <v>353</v>
      </c>
      <c r="B210" s="95" t="s">
        <v>111</v>
      </c>
      <c r="C210" s="96">
        <v>68</v>
      </c>
      <c r="D210" s="96">
        <v>1</v>
      </c>
      <c r="E210" s="96">
        <v>0</v>
      </c>
      <c r="F210" s="96">
        <v>0</v>
      </c>
      <c r="G210" s="96">
        <v>37</v>
      </c>
      <c r="H210" s="96">
        <v>1</v>
      </c>
      <c r="I210" s="96">
        <v>4</v>
      </c>
      <c r="J210" s="96">
        <v>12</v>
      </c>
      <c r="K210" s="98">
        <f>SUM(C210:J210)</f>
        <v>123</v>
      </c>
    </row>
    <row r="211" spans="1:11" x14ac:dyDescent="0.2">
      <c r="A211" s="94" t="s">
        <v>354</v>
      </c>
      <c r="B211" s="95" t="s">
        <v>111</v>
      </c>
      <c r="C211" s="96">
        <v>79</v>
      </c>
      <c r="D211" s="96">
        <v>0</v>
      </c>
      <c r="E211" s="96">
        <v>0</v>
      </c>
      <c r="F211" s="96">
        <v>0</v>
      </c>
      <c r="G211" s="96">
        <v>34</v>
      </c>
      <c r="H211" s="96">
        <v>0</v>
      </c>
      <c r="I211" s="96">
        <v>7</v>
      </c>
      <c r="J211" s="96">
        <v>12</v>
      </c>
      <c r="K211" s="98">
        <f>SUM(C211:J211)</f>
        <v>132</v>
      </c>
    </row>
    <row r="212" spans="1:11" x14ac:dyDescent="0.2">
      <c r="A212" s="137" t="s">
        <v>124</v>
      </c>
      <c r="B212" s="701"/>
      <c r="C212" s="701"/>
      <c r="D212" s="701"/>
      <c r="E212" s="701"/>
      <c r="F212" s="701"/>
      <c r="G212" s="701"/>
      <c r="H212" s="701"/>
      <c r="I212" s="701"/>
      <c r="J212" s="701"/>
      <c r="K212" s="702"/>
    </row>
    <row r="213" spans="1:11" x14ac:dyDescent="0.2">
      <c r="A213" s="17" t="s">
        <v>86</v>
      </c>
      <c r="B213" s="18" t="s">
        <v>87</v>
      </c>
      <c r="C213" s="699"/>
      <c r="D213" s="699"/>
      <c r="E213" s="699"/>
      <c r="F213" s="699"/>
      <c r="G213" s="699"/>
      <c r="H213" s="699"/>
      <c r="I213" s="699"/>
      <c r="J213" s="699"/>
      <c r="K213" s="700"/>
    </row>
    <row r="214" spans="1:11" x14ac:dyDescent="0.2">
      <c r="A214" s="20" t="s">
        <v>88</v>
      </c>
      <c r="B214" s="21" t="s">
        <v>89</v>
      </c>
      <c r="C214" s="22">
        <v>0</v>
      </c>
      <c r="D214" s="22">
        <v>0</v>
      </c>
      <c r="E214" s="22">
        <v>0</v>
      </c>
      <c r="F214" s="22">
        <v>0</v>
      </c>
      <c r="G214" s="22">
        <v>0</v>
      </c>
      <c r="H214" s="22">
        <v>0</v>
      </c>
      <c r="I214" s="22">
        <v>0</v>
      </c>
      <c r="J214" s="22">
        <v>0</v>
      </c>
      <c r="K214" s="23">
        <f>SUM(C214:J214)</f>
        <v>0</v>
      </c>
    </row>
    <row r="215" spans="1:11" x14ac:dyDescent="0.2">
      <c r="A215" s="20" t="s">
        <v>90</v>
      </c>
      <c r="B215" s="21" t="s">
        <v>91</v>
      </c>
      <c r="C215" s="22">
        <v>318</v>
      </c>
      <c r="D215" s="22">
        <v>133</v>
      </c>
      <c r="E215" s="22">
        <v>60</v>
      </c>
      <c r="F215" s="22">
        <v>24</v>
      </c>
      <c r="G215" s="22">
        <v>183</v>
      </c>
      <c r="H215" s="22">
        <v>91</v>
      </c>
      <c r="I215" s="22">
        <v>7</v>
      </c>
      <c r="J215" s="22">
        <v>18</v>
      </c>
      <c r="K215" s="23">
        <f t="shared" ref="K215:K224" si="26">SUM(C215:J215)</f>
        <v>834</v>
      </c>
    </row>
    <row r="216" spans="1:11" x14ac:dyDescent="0.2">
      <c r="A216" s="20" t="s">
        <v>92</v>
      </c>
      <c r="B216" s="21" t="s">
        <v>93</v>
      </c>
      <c r="C216" s="22">
        <v>0</v>
      </c>
      <c r="D216" s="22">
        <v>0</v>
      </c>
      <c r="E216" s="22">
        <v>0</v>
      </c>
      <c r="F216" s="22">
        <v>0</v>
      </c>
      <c r="G216" s="22">
        <v>0</v>
      </c>
      <c r="H216" s="22">
        <v>0</v>
      </c>
      <c r="I216" s="22">
        <v>2</v>
      </c>
      <c r="J216" s="22">
        <v>2</v>
      </c>
      <c r="K216" s="23">
        <f t="shared" si="26"/>
        <v>4</v>
      </c>
    </row>
    <row r="217" spans="1:11" x14ac:dyDescent="0.2">
      <c r="A217" s="20" t="s">
        <v>94</v>
      </c>
      <c r="B217" s="21" t="s">
        <v>95</v>
      </c>
      <c r="C217" s="22">
        <v>26</v>
      </c>
      <c r="D217" s="22">
        <v>0</v>
      </c>
      <c r="E217" s="22">
        <v>0</v>
      </c>
      <c r="F217" s="22">
        <v>0</v>
      </c>
      <c r="G217" s="22">
        <v>20</v>
      </c>
      <c r="H217" s="22">
        <v>1</v>
      </c>
      <c r="I217" s="22">
        <v>0</v>
      </c>
      <c r="J217" s="22">
        <v>5</v>
      </c>
      <c r="K217" s="23">
        <f t="shared" si="26"/>
        <v>52</v>
      </c>
    </row>
    <row r="218" spans="1:11" x14ac:dyDescent="0.2">
      <c r="A218" s="20" t="s">
        <v>96</v>
      </c>
      <c r="B218" s="21" t="s">
        <v>97</v>
      </c>
      <c r="C218" s="22">
        <v>0</v>
      </c>
      <c r="D218" s="22">
        <v>0</v>
      </c>
      <c r="E218" s="22">
        <v>0</v>
      </c>
      <c r="F218" s="22">
        <v>0</v>
      </c>
      <c r="G218" s="22">
        <v>0</v>
      </c>
      <c r="H218" s="22">
        <v>19</v>
      </c>
      <c r="I218" s="22">
        <v>0</v>
      </c>
      <c r="J218" s="22">
        <v>0</v>
      </c>
      <c r="K218" s="23">
        <f t="shared" si="26"/>
        <v>19</v>
      </c>
    </row>
    <row r="219" spans="1:11" x14ac:dyDescent="0.2">
      <c r="A219" s="20" t="s">
        <v>98</v>
      </c>
      <c r="B219" s="21" t="s">
        <v>99</v>
      </c>
      <c r="C219" s="22">
        <v>0</v>
      </c>
      <c r="D219" s="22">
        <v>0</v>
      </c>
      <c r="E219" s="22">
        <v>0</v>
      </c>
      <c r="F219" s="22">
        <v>0</v>
      </c>
      <c r="G219" s="22">
        <v>0</v>
      </c>
      <c r="H219" s="22">
        <v>0</v>
      </c>
      <c r="I219" s="22">
        <v>0</v>
      </c>
      <c r="J219" s="22">
        <v>0</v>
      </c>
      <c r="K219" s="23">
        <f t="shared" si="26"/>
        <v>0</v>
      </c>
    </row>
    <row r="220" spans="1:11" x14ac:dyDescent="0.2">
      <c r="A220" s="20" t="s">
        <v>100</v>
      </c>
      <c r="B220" s="21" t="s">
        <v>101</v>
      </c>
      <c r="C220" s="22">
        <v>0</v>
      </c>
      <c r="D220" s="22">
        <v>0</v>
      </c>
      <c r="E220" s="22">
        <v>0</v>
      </c>
      <c r="F220" s="22">
        <v>0</v>
      </c>
      <c r="G220" s="22">
        <v>0</v>
      </c>
      <c r="H220" s="22">
        <v>0</v>
      </c>
      <c r="I220" s="22">
        <v>0</v>
      </c>
      <c r="J220" s="22">
        <v>0</v>
      </c>
      <c r="K220" s="23">
        <f t="shared" si="26"/>
        <v>0</v>
      </c>
    </row>
    <row r="221" spans="1:11" x14ac:dyDescent="0.2">
      <c r="A221" s="20" t="s">
        <v>102</v>
      </c>
      <c r="B221" s="21" t="s">
        <v>103</v>
      </c>
      <c r="C221" s="22">
        <v>0</v>
      </c>
      <c r="D221" s="22">
        <v>0</v>
      </c>
      <c r="E221" s="22">
        <v>0</v>
      </c>
      <c r="F221" s="22">
        <v>0</v>
      </c>
      <c r="G221" s="22">
        <v>0</v>
      </c>
      <c r="H221" s="22">
        <v>0</v>
      </c>
      <c r="I221" s="22">
        <v>0</v>
      </c>
      <c r="J221" s="22">
        <v>0</v>
      </c>
      <c r="K221" s="23">
        <f t="shared" si="26"/>
        <v>0</v>
      </c>
    </row>
    <row r="222" spans="1:11" x14ac:dyDescent="0.2">
      <c r="A222" s="20" t="s">
        <v>104</v>
      </c>
      <c r="B222" s="21" t="s">
        <v>105</v>
      </c>
      <c r="C222" s="22">
        <v>0</v>
      </c>
      <c r="D222" s="22">
        <v>0</v>
      </c>
      <c r="E222" s="22">
        <v>0</v>
      </c>
      <c r="F222" s="22">
        <v>0</v>
      </c>
      <c r="G222" s="22">
        <v>0</v>
      </c>
      <c r="H222" s="22">
        <v>0</v>
      </c>
      <c r="I222" s="22">
        <v>0</v>
      </c>
      <c r="J222" s="22">
        <v>0</v>
      </c>
      <c r="K222" s="23">
        <f t="shared" si="26"/>
        <v>0</v>
      </c>
    </row>
    <row r="223" spans="1:11" ht="25.5" x14ac:dyDescent="0.2">
      <c r="A223" s="20" t="s">
        <v>106</v>
      </c>
      <c r="B223" s="21" t="s">
        <v>107</v>
      </c>
      <c r="C223" s="22">
        <v>0</v>
      </c>
      <c r="D223" s="22">
        <v>29</v>
      </c>
      <c r="E223" s="22">
        <v>0</v>
      </c>
      <c r="F223" s="22">
        <v>0</v>
      </c>
      <c r="G223" s="22">
        <v>0</v>
      </c>
      <c r="H223" s="22">
        <v>0</v>
      </c>
      <c r="I223" s="22">
        <v>0</v>
      </c>
      <c r="J223" s="22">
        <v>0</v>
      </c>
      <c r="K223" s="23">
        <f t="shared" si="26"/>
        <v>29</v>
      </c>
    </row>
    <row r="224" spans="1:11" x14ac:dyDescent="0.2">
      <c r="A224" s="20" t="s">
        <v>108</v>
      </c>
      <c r="B224" s="21" t="s">
        <v>109</v>
      </c>
      <c r="C224" s="22">
        <v>0</v>
      </c>
      <c r="D224" s="22">
        <v>0</v>
      </c>
      <c r="E224" s="22">
        <v>0</v>
      </c>
      <c r="F224" s="22">
        <v>0</v>
      </c>
      <c r="G224" s="22">
        <v>0</v>
      </c>
      <c r="H224" s="22">
        <v>0</v>
      </c>
      <c r="I224" s="22">
        <v>0</v>
      </c>
      <c r="J224" s="22">
        <v>0</v>
      </c>
      <c r="K224" s="23">
        <f t="shared" si="26"/>
        <v>0</v>
      </c>
    </row>
    <row r="225" spans="1:11" x14ac:dyDescent="0.2">
      <c r="A225" s="24" t="s">
        <v>110</v>
      </c>
      <c r="B225" s="25" t="s">
        <v>111</v>
      </c>
      <c r="C225" s="26">
        <f>SUM(C214:C224)</f>
        <v>344</v>
      </c>
      <c r="D225" s="26">
        <f t="shared" ref="D225:J225" si="27">SUM(D214:D224)</f>
        <v>162</v>
      </c>
      <c r="E225" s="26">
        <f t="shared" si="27"/>
        <v>60</v>
      </c>
      <c r="F225" s="26">
        <f t="shared" si="27"/>
        <v>24</v>
      </c>
      <c r="G225" s="26">
        <f t="shared" si="27"/>
        <v>203</v>
      </c>
      <c r="H225" s="26">
        <f t="shared" si="27"/>
        <v>111</v>
      </c>
      <c r="I225" s="26">
        <f t="shared" si="27"/>
        <v>9</v>
      </c>
      <c r="J225" s="26">
        <f t="shared" si="27"/>
        <v>25</v>
      </c>
      <c r="K225" s="23">
        <f>SUM(K214:K224)</f>
        <v>938</v>
      </c>
    </row>
    <row r="226" spans="1:11" x14ac:dyDescent="0.2">
      <c r="A226" s="94" t="s">
        <v>353</v>
      </c>
      <c r="B226" s="95" t="s">
        <v>111</v>
      </c>
      <c r="C226" s="96">
        <v>285</v>
      </c>
      <c r="D226" s="96">
        <v>128</v>
      </c>
      <c r="E226" s="96">
        <v>59</v>
      </c>
      <c r="F226" s="96">
        <v>20</v>
      </c>
      <c r="G226" s="96">
        <v>165</v>
      </c>
      <c r="H226" s="96">
        <v>96</v>
      </c>
      <c r="I226" s="96">
        <v>4</v>
      </c>
      <c r="J226" s="96">
        <v>19</v>
      </c>
      <c r="K226" s="98">
        <f>SUM(C226:J226)</f>
        <v>776</v>
      </c>
    </row>
    <row r="227" spans="1:11" x14ac:dyDescent="0.2">
      <c r="A227" s="94" t="s">
        <v>354</v>
      </c>
      <c r="B227" s="95" t="s">
        <v>111</v>
      </c>
      <c r="C227" s="96">
        <v>13</v>
      </c>
      <c r="D227" s="96">
        <v>2</v>
      </c>
      <c r="E227" s="96">
        <v>0</v>
      </c>
      <c r="F227" s="96">
        <v>0</v>
      </c>
      <c r="G227" s="96">
        <v>4</v>
      </c>
      <c r="H227" s="96">
        <v>1</v>
      </c>
      <c r="I227" s="96">
        <v>2</v>
      </c>
      <c r="J227" s="96">
        <v>1</v>
      </c>
      <c r="K227" s="98">
        <f>SUM(C227:J227)</f>
        <v>23</v>
      </c>
    </row>
    <row r="228" spans="1:11" x14ac:dyDescent="0.2">
      <c r="A228" s="137" t="s">
        <v>125</v>
      </c>
      <c r="B228" s="28"/>
      <c r="C228" s="701"/>
      <c r="D228" s="701"/>
      <c r="E228" s="701"/>
      <c r="F228" s="701"/>
      <c r="G228" s="701"/>
      <c r="H228" s="701"/>
      <c r="I228" s="701"/>
      <c r="J228" s="701"/>
      <c r="K228" s="702"/>
    </row>
    <row r="229" spans="1:11" x14ac:dyDescent="0.2">
      <c r="A229" s="17" t="s">
        <v>86</v>
      </c>
      <c r="B229" s="18" t="s">
        <v>87</v>
      </c>
      <c r="C229" s="699"/>
      <c r="D229" s="699"/>
      <c r="E229" s="699"/>
      <c r="F229" s="699"/>
      <c r="G229" s="699"/>
      <c r="H229" s="699"/>
      <c r="I229" s="699"/>
      <c r="J229" s="699"/>
      <c r="K229" s="700"/>
    </row>
    <row r="230" spans="1:11" x14ac:dyDescent="0.2">
      <c r="A230" s="20" t="s">
        <v>88</v>
      </c>
      <c r="B230" s="21" t="s">
        <v>89</v>
      </c>
      <c r="C230" s="22">
        <v>0</v>
      </c>
      <c r="D230" s="22">
        <v>0</v>
      </c>
      <c r="E230" s="22">
        <v>0</v>
      </c>
      <c r="F230" s="22">
        <v>0</v>
      </c>
      <c r="G230" s="22">
        <v>0</v>
      </c>
      <c r="H230" s="22">
        <v>0</v>
      </c>
      <c r="I230" s="22">
        <v>0</v>
      </c>
      <c r="J230" s="22">
        <v>0</v>
      </c>
      <c r="K230" s="23">
        <f>SUM(C230:J230)</f>
        <v>0</v>
      </c>
    </row>
    <row r="231" spans="1:11" x14ac:dyDescent="0.2">
      <c r="A231" s="20" t="s">
        <v>90</v>
      </c>
      <c r="B231" s="21" t="s">
        <v>91</v>
      </c>
      <c r="C231" s="22">
        <v>0</v>
      </c>
      <c r="D231" s="22">
        <v>0</v>
      </c>
      <c r="E231" s="22">
        <v>0</v>
      </c>
      <c r="F231" s="22">
        <v>0</v>
      </c>
      <c r="G231" s="22">
        <v>0</v>
      </c>
      <c r="H231" s="22">
        <v>0</v>
      </c>
      <c r="I231" s="22">
        <v>0</v>
      </c>
      <c r="J231" s="22">
        <v>0</v>
      </c>
      <c r="K231" s="23">
        <f t="shared" ref="K231:K240" si="28">SUM(C231:J231)</f>
        <v>0</v>
      </c>
    </row>
    <row r="232" spans="1:11" x14ac:dyDescent="0.2">
      <c r="A232" s="20" t="s">
        <v>92</v>
      </c>
      <c r="B232" s="21" t="s">
        <v>93</v>
      </c>
      <c r="C232" s="22">
        <v>0</v>
      </c>
      <c r="D232" s="22">
        <v>7</v>
      </c>
      <c r="E232" s="22">
        <v>0</v>
      </c>
      <c r="F232" s="22">
        <v>0</v>
      </c>
      <c r="G232" s="22">
        <v>0</v>
      </c>
      <c r="H232" s="22">
        <v>0</v>
      </c>
      <c r="I232" s="22">
        <v>0</v>
      </c>
      <c r="J232" s="22">
        <v>0</v>
      </c>
      <c r="K232" s="23">
        <f t="shared" si="28"/>
        <v>7</v>
      </c>
    </row>
    <row r="233" spans="1:11" x14ac:dyDescent="0.2">
      <c r="A233" s="20" t="s">
        <v>94</v>
      </c>
      <c r="B233" s="21" t="s">
        <v>95</v>
      </c>
      <c r="C233" s="22">
        <v>433</v>
      </c>
      <c r="D233" s="22">
        <v>49</v>
      </c>
      <c r="E233" s="22">
        <v>0</v>
      </c>
      <c r="F233" s="22">
        <v>0</v>
      </c>
      <c r="G233" s="22">
        <v>448</v>
      </c>
      <c r="H233" s="22">
        <v>56</v>
      </c>
      <c r="I233" s="22">
        <v>16</v>
      </c>
      <c r="J233" s="22">
        <v>15</v>
      </c>
      <c r="K233" s="23">
        <f t="shared" si="28"/>
        <v>1017</v>
      </c>
    </row>
    <row r="234" spans="1:11" x14ac:dyDescent="0.2">
      <c r="A234" s="20" t="s">
        <v>96</v>
      </c>
      <c r="B234" s="21" t="s">
        <v>97</v>
      </c>
      <c r="C234" s="22">
        <v>0</v>
      </c>
      <c r="D234" s="22">
        <v>0</v>
      </c>
      <c r="E234" s="22">
        <v>0</v>
      </c>
      <c r="F234" s="22">
        <v>0</v>
      </c>
      <c r="G234" s="22">
        <v>0</v>
      </c>
      <c r="H234" s="22">
        <v>0</v>
      </c>
      <c r="I234" s="22">
        <v>0</v>
      </c>
      <c r="J234" s="22">
        <v>0</v>
      </c>
      <c r="K234" s="23">
        <f t="shared" si="28"/>
        <v>0</v>
      </c>
    </row>
    <row r="235" spans="1:11" x14ac:dyDescent="0.2">
      <c r="A235" s="20" t="s">
        <v>98</v>
      </c>
      <c r="B235" s="21" t="s">
        <v>99</v>
      </c>
      <c r="C235" s="22">
        <v>0</v>
      </c>
      <c r="D235" s="22">
        <v>0</v>
      </c>
      <c r="E235" s="22">
        <v>0</v>
      </c>
      <c r="F235" s="22">
        <v>0</v>
      </c>
      <c r="G235" s="22">
        <v>0</v>
      </c>
      <c r="H235" s="22">
        <v>0</v>
      </c>
      <c r="I235" s="22">
        <v>0</v>
      </c>
      <c r="J235" s="22">
        <v>0</v>
      </c>
      <c r="K235" s="23">
        <f t="shared" si="28"/>
        <v>0</v>
      </c>
    </row>
    <row r="236" spans="1:11" x14ac:dyDescent="0.2">
      <c r="A236" s="20" t="s">
        <v>100</v>
      </c>
      <c r="B236" s="21" t="s">
        <v>101</v>
      </c>
      <c r="C236" s="22">
        <v>0</v>
      </c>
      <c r="D236" s="22">
        <v>0</v>
      </c>
      <c r="E236" s="22">
        <v>0</v>
      </c>
      <c r="F236" s="22">
        <v>0</v>
      </c>
      <c r="G236" s="22">
        <v>0</v>
      </c>
      <c r="H236" s="22">
        <v>0</v>
      </c>
      <c r="I236" s="22">
        <v>0</v>
      </c>
      <c r="J236" s="22">
        <v>0</v>
      </c>
      <c r="K236" s="23">
        <f t="shared" si="28"/>
        <v>0</v>
      </c>
    </row>
    <row r="237" spans="1:11" x14ac:dyDescent="0.2">
      <c r="A237" s="20" t="s">
        <v>102</v>
      </c>
      <c r="B237" s="21" t="s">
        <v>103</v>
      </c>
      <c r="C237" s="22">
        <v>0</v>
      </c>
      <c r="D237" s="22">
        <v>0</v>
      </c>
      <c r="E237" s="22">
        <v>0</v>
      </c>
      <c r="F237" s="22">
        <v>0</v>
      </c>
      <c r="G237" s="22">
        <v>0</v>
      </c>
      <c r="H237" s="22">
        <v>0</v>
      </c>
      <c r="I237" s="22">
        <v>0</v>
      </c>
      <c r="J237" s="22">
        <v>0</v>
      </c>
      <c r="K237" s="23">
        <f t="shared" si="28"/>
        <v>0</v>
      </c>
    </row>
    <row r="238" spans="1:11" x14ac:dyDescent="0.2">
      <c r="A238" s="20" t="s">
        <v>104</v>
      </c>
      <c r="B238" s="21" t="s">
        <v>105</v>
      </c>
      <c r="C238" s="22">
        <v>0</v>
      </c>
      <c r="D238" s="22">
        <v>0</v>
      </c>
      <c r="E238" s="22">
        <v>0</v>
      </c>
      <c r="F238" s="22">
        <v>0</v>
      </c>
      <c r="G238" s="22">
        <v>0</v>
      </c>
      <c r="H238" s="22">
        <v>0</v>
      </c>
      <c r="I238" s="22">
        <v>0</v>
      </c>
      <c r="J238" s="22">
        <v>0</v>
      </c>
      <c r="K238" s="23">
        <f t="shared" si="28"/>
        <v>0</v>
      </c>
    </row>
    <row r="239" spans="1:11" ht="25.5" x14ac:dyDescent="0.2">
      <c r="A239" s="20" t="s">
        <v>106</v>
      </c>
      <c r="B239" s="21" t="s">
        <v>107</v>
      </c>
      <c r="C239" s="22">
        <v>0</v>
      </c>
      <c r="D239" s="22">
        <v>0</v>
      </c>
      <c r="E239" s="22">
        <v>0</v>
      </c>
      <c r="F239" s="22">
        <v>0</v>
      </c>
      <c r="G239" s="22">
        <v>0</v>
      </c>
      <c r="H239" s="22">
        <v>0</v>
      </c>
      <c r="I239" s="22">
        <v>0</v>
      </c>
      <c r="J239" s="22">
        <v>0</v>
      </c>
      <c r="K239" s="23">
        <f t="shared" si="28"/>
        <v>0</v>
      </c>
    </row>
    <row r="240" spans="1:11" x14ac:dyDescent="0.2">
      <c r="A240" s="20" t="s">
        <v>108</v>
      </c>
      <c r="B240" s="21" t="s">
        <v>109</v>
      </c>
      <c r="C240" s="22">
        <v>0</v>
      </c>
      <c r="D240" s="22">
        <v>0</v>
      </c>
      <c r="E240" s="22">
        <v>0</v>
      </c>
      <c r="F240" s="22">
        <v>0</v>
      </c>
      <c r="G240" s="22">
        <v>0</v>
      </c>
      <c r="H240" s="22">
        <v>0</v>
      </c>
      <c r="I240" s="22">
        <v>0</v>
      </c>
      <c r="J240" s="22">
        <v>0</v>
      </c>
      <c r="K240" s="23">
        <f t="shared" si="28"/>
        <v>0</v>
      </c>
    </row>
    <row r="241" spans="1:11" x14ac:dyDescent="0.2">
      <c r="A241" s="138" t="s">
        <v>110</v>
      </c>
      <c r="B241" s="25" t="s">
        <v>111</v>
      </c>
      <c r="C241" s="26">
        <f>SUM(C230:C240)</f>
        <v>433</v>
      </c>
      <c r="D241" s="26">
        <f t="shared" ref="D241:J241" si="29">SUM(D230:D240)</f>
        <v>56</v>
      </c>
      <c r="E241" s="26">
        <f t="shared" si="29"/>
        <v>0</v>
      </c>
      <c r="F241" s="26">
        <f t="shared" si="29"/>
        <v>0</v>
      </c>
      <c r="G241" s="26">
        <f t="shared" si="29"/>
        <v>448</v>
      </c>
      <c r="H241" s="26">
        <f t="shared" si="29"/>
        <v>56</v>
      </c>
      <c r="I241" s="26">
        <f t="shared" si="29"/>
        <v>16</v>
      </c>
      <c r="J241" s="26">
        <f t="shared" si="29"/>
        <v>15</v>
      </c>
      <c r="K241" s="23">
        <f>SUM(K230:K240)</f>
        <v>1024</v>
      </c>
    </row>
    <row r="242" spans="1:11" x14ac:dyDescent="0.2">
      <c r="A242" s="94" t="s">
        <v>353</v>
      </c>
      <c r="B242" s="95" t="s">
        <v>111</v>
      </c>
      <c r="C242" s="96">
        <v>233</v>
      </c>
      <c r="D242" s="96">
        <v>33</v>
      </c>
      <c r="E242" s="96">
        <v>0</v>
      </c>
      <c r="F242" s="96">
        <v>0</v>
      </c>
      <c r="G242" s="96">
        <v>270</v>
      </c>
      <c r="H242" s="96">
        <v>37</v>
      </c>
      <c r="I242" s="96">
        <v>6</v>
      </c>
      <c r="J242" s="96">
        <v>8</v>
      </c>
      <c r="K242" s="98">
        <f>SUM(C242:J242)</f>
        <v>587</v>
      </c>
    </row>
    <row r="243" spans="1:11" x14ac:dyDescent="0.2">
      <c r="A243" s="94" t="s">
        <v>354</v>
      </c>
      <c r="B243" s="95" t="s">
        <v>111</v>
      </c>
      <c r="C243" s="96">
        <v>58</v>
      </c>
      <c r="D243" s="96">
        <v>1</v>
      </c>
      <c r="E243" s="96">
        <v>0</v>
      </c>
      <c r="F243" s="96">
        <v>0</v>
      </c>
      <c r="G243" s="96">
        <v>167</v>
      </c>
      <c r="H243" s="96">
        <v>3</v>
      </c>
      <c r="I243" s="96">
        <v>6</v>
      </c>
      <c r="J243" s="96">
        <v>3</v>
      </c>
      <c r="K243" s="98">
        <f>SUM(C243:J243)</f>
        <v>238</v>
      </c>
    </row>
    <row r="244" spans="1:11" x14ac:dyDescent="0.2">
      <c r="A244" s="137" t="s">
        <v>126</v>
      </c>
      <c r="B244" s="28"/>
      <c r="C244" s="701"/>
      <c r="D244" s="701"/>
      <c r="E244" s="701"/>
      <c r="F244" s="701"/>
      <c r="G244" s="701"/>
      <c r="H244" s="701"/>
      <c r="I244" s="701"/>
      <c r="J244" s="701"/>
      <c r="K244" s="702"/>
    </row>
    <row r="245" spans="1:11" x14ac:dyDescent="0.2">
      <c r="A245" s="17" t="s">
        <v>86</v>
      </c>
      <c r="B245" s="18" t="s">
        <v>87</v>
      </c>
      <c r="C245" s="699"/>
      <c r="D245" s="699"/>
      <c r="E245" s="699"/>
      <c r="F245" s="699"/>
      <c r="G245" s="699"/>
      <c r="H245" s="699"/>
      <c r="I245" s="699"/>
      <c r="J245" s="699"/>
      <c r="K245" s="700"/>
    </row>
    <row r="246" spans="1:11" x14ac:dyDescent="0.2">
      <c r="A246" s="20" t="s">
        <v>88</v>
      </c>
      <c r="B246" s="21" t="s">
        <v>89</v>
      </c>
      <c r="C246" s="22">
        <v>0</v>
      </c>
      <c r="D246" s="22">
        <v>0</v>
      </c>
      <c r="E246" s="22">
        <v>0</v>
      </c>
      <c r="F246" s="22">
        <v>0</v>
      </c>
      <c r="G246" s="22">
        <v>0</v>
      </c>
      <c r="H246" s="22">
        <v>0</v>
      </c>
      <c r="I246" s="22">
        <v>0</v>
      </c>
      <c r="J246" s="22">
        <v>0</v>
      </c>
      <c r="K246" s="23">
        <f>SUM(C246:J246)</f>
        <v>0</v>
      </c>
    </row>
    <row r="247" spans="1:11" x14ac:dyDescent="0.2">
      <c r="A247" s="20" t="s">
        <v>90</v>
      </c>
      <c r="B247" s="21" t="s">
        <v>91</v>
      </c>
      <c r="C247" s="22">
        <v>0</v>
      </c>
      <c r="D247" s="22">
        <v>0</v>
      </c>
      <c r="E247" s="22">
        <v>0</v>
      </c>
      <c r="F247" s="22">
        <v>0</v>
      </c>
      <c r="G247" s="22">
        <v>0</v>
      </c>
      <c r="H247" s="22">
        <v>0</v>
      </c>
      <c r="I247" s="22">
        <v>0</v>
      </c>
      <c r="J247" s="22">
        <v>0</v>
      </c>
      <c r="K247" s="23">
        <f t="shared" ref="K247:K256" si="30">SUM(C247:J247)</f>
        <v>0</v>
      </c>
    </row>
    <row r="248" spans="1:11" x14ac:dyDescent="0.2">
      <c r="A248" s="20" t="s">
        <v>92</v>
      </c>
      <c r="B248" s="21" t="s">
        <v>93</v>
      </c>
      <c r="C248" s="22">
        <v>0</v>
      </c>
      <c r="D248" s="22">
        <v>0</v>
      </c>
      <c r="E248" s="22">
        <v>0</v>
      </c>
      <c r="F248" s="22">
        <v>0</v>
      </c>
      <c r="G248" s="22">
        <v>0</v>
      </c>
      <c r="H248" s="22">
        <v>0</v>
      </c>
      <c r="I248" s="22">
        <v>0</v>
      </c>
      <c r="J248" s="22">
        <v>0</v>
      </c>
      <c r="K248" s="23">
        <f t="shared" si="30"/>
        <v>0</v>
      </c>
    </row>
    <row r="249" spans="1:11" x14ac:dyDescent="0.2">
      <c r="A249" s="20" t="s">
        <v>94</v>
      </c>
      <c r="B249" s="21" t="s">
        <v>95</v>
      </c>
      <c r="C249" s="22">
        <v>0</v>
      </c>
      <c r="D249" s="22">
        <v>0</v>
      </c>
      <c r="E249" s="22">
        <v>0</v>
      </c>
      <c r="F249" s="22">
        <v>0</v>
      </c>
      <c r="G249" s="22">
        <v>0</v>
      </c>
      <c r="H249" s="22">
        <v>0</v>
      </c>
      <c r="I249" s="22">
        <v>0</v>
      </c>
      <c r="J249" s="22">
        <v>0</v>
      </c>
      <c r="K249" s="23">
        <f t="shared" si="30"/>
        <v>0</v>
      </c>
    </row>
    <row r="250" spans="1:11" x14ac:dyDescent="0.2">
      <c r="A250" s="20" t="s">
        <v>96</v>
      </c>
      <c r="B250" s="21" t="s">
        <v>97</v>
      </c>
      <c r="C250" s="22">
        <v>0</v>
      </c>
      <c r="D250" s="22">
        <v>0</v>
      </c>
      <c r="E250" s="22">
        <v>0</v>
      </c>
      <c r="F250" s="22">
        <v>0</v>
      </c>
      <c r="G250" s="22">
        <v>0</v>
      </c>
      <c r="H250" s="22">
        <v>0</v>
      </c>
      <c r="I250" s="22">
        <v>0</v>
      </c>
      <c r="J250" s="22">
        <v>0</v>
      </c>
      <c r="K250" s="23">
        <f t="shared" si="30"/>
        <v>0</v>
      </c>
    </row>
    <row r="251" spans="1:11" x14ac:dyDescent="0.2">
      <c r="A251" s="20" t="s">
        <v>98</v>
      </c>
      <c r="B251" s="21" t="s">
        <v>99</v>
      </c>
      <c r="C251" s="22">
        <v>0</v>
      </c>
      <c r="D251" s="22">
        <v>0</v>
      </c>
      <c r="E251" s="22">
        <v>0</v>
      </c>
      <c r="F251" s="22">
        <v>0</v>
      </c>
      <c r="G251" s="22">
        <v>0</v>
      </c>
      <c r="H251" s="22">
        <v>0</v>
      </c>
      <c r="I251" s="22">
        <v>0</v>
      </c>
      <c r="J251" s="22">
        <v>0</v>
      </c>
      <c r="K251" s="23">
        <f t="shared" si="30"/>
        <v>0</v>
      </c>
    </row>
    <row r="252" spans="1:11" x14ac:dyDescent="0.2">
      <c r="A252" s="20" t="s">
        <v>100</v>
      </c>
      <c r="B252" s="21" t="s">
        <v>101</v>
      </c>
      <c r="C252" s="22">
        <v>0</v>
      </c>
      <c r="D252" s="22">
        <v>0</v>
      </c>
      <c r="E252" s="22">
        <v>0</v>
      </c>
      <c r="F252" s="22">
        <v>0</v>
      </c>
      <c r="G252" s="22">
        <v>0</v>
      </c>
      <c r="H252" s="22">
        <v>0</v>
      </c>
      <c r="I252" s="22">
        <v>0</v>
      </c>
      <c r="J252" s="22">
        <v>0</v>
      </c>
      <c r="K252" s="23">
        <f t="shared" si="30"/>
        <v>0</v>
      </c>
    </row>
    <row r="253" spans="1:11" x14ac:dyDescent="0.2">
      <c r="A253" s="20" t="s">
        <v>102</v>
      </c>
      <c r="B253" s="21" t="s">
        <v>103</v>
      </c>
      <c r="C253" s="22">
        <v>0</v>
      </c>
      <c r="D253" s="22">
        <v>0</v>
      </c>
      <c r="E253" s="22">
        <v>0</v>
      </c>
      <c r="F253" s="22">
        <v>0</v>
      </c>
      <c r="G253" s="22">
        <v>0</v>
      </c>
      <c r="H253" s="22">
        <v>0</v>
      </c>
      <c r="I253" s="22">
        <v>0</v>
      </c>
      <c r="J253" s="22">
        <v>2</v>
      </c>
      <c r="K253" s="23">
        <f t="shared" si="30"/>
        <v>2</v>
      </c>
    </row>
    <row r="254" spans="1:11" x14ac:dyDescent="0.2">
      <c r="A254" s="20" t="s">
        <v>104</v>
      </c>
      <c r="B254" s="21" t="s">
        <v>105</v>
      </c>
      <c r="C254" s="22">
        <v>0</v>
      </c>
      <c r="D254" s="22">
        <v>0</v>
      </c>
      <c r="E254" s="22">
        <v>0</v>
      </c>
      <c r="F254" s="22">
        <v>0</v>
      </c>
      <c r="G254" s="22">
        <v>0</v>
      </c>
      <c r="H254" s="22">
        <v>0</v>
      </c>
      <c r="I254" s="22">
        <v>0</v>
      </c>
      <c r="J254" s="22">
        <v>0</v>
      </c>
      <c r="K254" s="23">
        <f t="shared" si="30"/>
        <v>0</v>
      </c>
    </row>
    <row r="255" spans="1:11" ht="25.5" x14ac:dyDescent="0.2">
      <c r="A255" s="20" t="s">
        <v>106</v>
      </c>
      <c r="B255" s="21" t="s">
        <v>107</v>
      </c>
      <c r="C255" s="22">
        <v>46</v>
      </c>
      <c r="D255" s="22">
        <v>7</v>
      </c>
      <c r="E255" s="22">
        <v>0</v>
      </c>
      <c r="F255" s="22">
        <v>0</v>
      </c>
      <c r="G255" s="22">
        <v>40</v>
      </c>
      <c r="H255" s="22">
        <v>0</v>
      </c>
      <c r="I255" s="22">
        <v>0</v>
      </c>
      <c r="J255" s="22">
        <v>0</v>
      </c>
      <c r="K255" s="23">
        <f t="shared" si="30"/>
        <v>93</v>
      </c>
    </row>
    <row r="256" spans="1:11" x14ac:dyDescent="0.2">
      <c r="A256" s="20" t="s">
        <v>108</v>
      </c>
      <c r="B256" s="21" t="s">
        <v>109</v>
      </c>
      <c r="C256" s="22">
        <v>144</v>
      </c>
      <c r="D256" s="22">
        <v>16</v>
      </c>
      <c r="E256" s="22">
        <v>0</v>
      </c>
      <c r="F256" s="22">
        <v>0</v>
      </c>
      <c r="G256" s="22">
        <v>64</v>
      </c>
      <c r="H256" s="22">
        <v>49</v>
      </c>
      <c r="I256" s="22">
        <v>4</v>
      </c>
      <c r="J256" s="22">
        <v>15</v>
      </c>
      <c r="K256" s="23">
        <f t="shared" si="30"/>
        <v>292</v>
      </c>
    </row>
    <row r="257" spans="1:11" x14ac:dyDescent="0.2">
      <c r="A257" s="138" t="s">
        <v>110</v>
      </c>
      <c r="B257" s="25" t="s">
        <v>111</v>
      </c>
      <c r="C257" s="26">
        <f>SUM(C246:C256)</f>
        <v>190</v>
      </c>
      <c r="D257" s="26">
        <f t="shared" ref="D257:J257" si="31">SUM(D246:D256)</f>
        <v>23</v>
      </c>
      <c r="E257" s="26">
        <f t="shared" si="31"/>
        <v>0</v>
      </c>
      <c r="F257" s="26">
        <f t="shared" si="31"/>
        <v>0</v>
      </c>
      <c r="G257" s="26">
        <f t="shared" si="31"/>
        <v>104</v>
      </c>
      <c r="H257" s="26">
        <f t="shared" si="31"/>
        <v>49</v>
      </c>
      <c r="I257" s="26">
        <f t="shared" si="31"/>
        <v>4</v>
      </c>
      <c r="J257" s="26">
        <f t="shared" si="31"/>
        <v>17</v>
      </c>
      <c r="K257" s="23">
        <f>SUM(K246:K256)</f>
        <v>387</v>
      </c>
    </row>
    <row r="258" spans="1:11" x14ac:dyDescent="0.2">
      <c r="A258" s="94" t="s">
        <v>353</v>
      </c>
      <c r="B258" s="95" t="s">
        <v>111</v>
      </c>
      <c r="C258" s="96">
        <v>91</v>
      </c>
      <c r="D258" s="96">
        <v>12</v>
      </c>
      <c r="E258" s="96">
        <v>0</v>
      </c>
      <c r="F258" s="96">
        <v>0</v>
      </c>
      <c r="G258" s="96">
        <v>75</v>
      </c>
      <c r="H258" s="96">
        <v>16</v>
      </c>
      <c r="I258" s="96">
        <v>2</v>
      </c>
      <c r="J258" s="96">
        <v>6</v>
      </c>
      <c r="K258" s="98">
        <f>SUM(C258:J258)</f>
        <v>202</v>
      </c>
    </row>
    <row r="259" spans="1:11" x14ac:dyDescent="0.2">
      <c r="A259" s="94" t="s">
        <v>354</v>
      </c>
      <c r="B259" s="95" t="s">
        <v>111</v>
      </c>
      <c r="C259" s="96">
        <v>15</v>
      </c>
      <c r="D259" s="96">
        <v>0</v>
      </c>
      <c r="E259" s="96">
        <v>0</v>
      </c>
      <c r="F259" s="96">
        <v>0</v>
      </c>
      <c r="G259" s="96">
        <v>8</v>
      </c>
      <c r="H259" s="96">
        <v>2</v>
      </c>
      <c r="I259" s="96">
        <v>1</v>
      </c>
      <c r="J259" s="96">
        <v>2</v>
      </c>
      <c r="K259" s="98">
        <f>SUM(C259:J259)</f>
        <v>28</v>
      </c>
    </row>
    <row r="260" spans="1:11" s="16" customFormat="1" x14ac:dyDescent="0.2">
      <c r="A260" s="137" t="s">
        <v>127</v>
      </c>
      <c r="B260" s="28"/>
      <c r="C260" s="701"/>
      <c r="D260" s="701"/>
      <c r="E260" s="701"/>
      <c r="F260" s="701"/>
      <c r="G260" s="701"/>
      <c r="H260" s="701"/>
      <c r="I260" s="701"/>
      <c r="J260" s="701"/>
      <c r="K260" s="702"/>
    </row>
    <row r="261" spans="1:11" s="19" customFormat="1" x14ac:dyDescent="0.2">
      <c r="A261" s="17" t="s">
        <v>86</v>
      </c>
      <c r="B261" s="18" t="s">
        <v>87</v>
      </c>
      <c r="C261" s="699"/>
      <c r="D261" s="699"/>
      <c r="E261" s="699"/>
      <c r="F261" s="699"/>
      <c r="G261" s="699"/>
      <c r="H261" s="699"/>
      <c r="I261" s="699"/>
      <c r="J261" s="699"/>
      <c r="K261" s="700"/>
    </row>
    <row r="262" spans="1:11" x14ac:dyDescent="0.2">
      <c r="A262" s="20" t="s">
        <v>88</v>
      </c>
      <c r="B262" s="21" t="s">
        <v>89</v>
      </c>
      <c r="C262" s="22">
        <v>0</v>
      </c>
      <c r="D262" s="22">
        <v>0</v>
      </c>
      <c r="E262" s="22">
        <v>0</v>
      </c>
      <c r="F262" s="22">
        <v>0</v>
      </c>
      <c r="G262" s="22">
        <v>0</v>
      </c>
      <c r="H262" s="22">
        <v>0</v>
      </c>
      <c r="I262" s="22">
        <v>0</v>
      </c>
      <c r="J262" s="22">
        <v>0</v>
      </c>
      <c r="K262" s="23">
        <f>SUM(C262:J262)</f>
        <v>0</v>
      </c>
    </row>
    <row r="263" spans="1:11" x14ac:dyDescent="0.2">
      <c r="A263" s="20" t="s">
        <v>90</v>
      </c>
      <c r="B263" s="21" t="s">
        <v>91</v>
      </c>
      <c r="C263" s="22">
        <v>0</v>
      </c>
      <c r="D263" s="22">
        <v>0</v>
      </c>
      <c r="E263" s="22">
        <v>0</v>
      </c>
      <c r="F263" s="22">
        <v>0</v>
      </c>
      <c r="G263" s="22">
        <v>0</v>
      </c>
      <c r="H263" s="22">
        <v>0</v>
      </c>
      <c r="I263" s="22">
        <v>0</v>
      </c>
      <c r="J263" s="22">
        <v>0</v>
      </c>
      <c r="K263" s="23">
        <f t="shared" ref="K263:K272" si="32">SUM(C263:J263)</f>
        <v>0</v>
      </c>
    </row>
    <row r="264" spans="1:11" x14ac:dyDescent="0.2">
      <c r="A264" s="20" t="s">
        <v>92</v>
      </c>
      <c r="B264" s="21" t="s">
        <v>93</v>
      </c>
      <c r="C264" s="22">
        <v>95</v>
      </c>
      <c r="D264" s="22">
        <v>14</v>
      </c>
      <c r="E264" s="22">
        <v>0</v>
      </c>
      <c r="F264" s="22">
        <v>0</v>
      </c>
      <c r="G264" s="22">
        <v>54</v>
      </c>
      <c r="H264" s="22">
        <v>33</v>
      </c>
      <c r="I264" s="22">
        <v>0</v>
      </c>
      <c r="J264" s="22">
        <v>7</v>
      </c>
      <c r="K264" s="23">
        <f t="shared" si="32"/>
        <v>203</v>
      </c>
    </row>
    <row r="265" spans="1:11" x14ac:dyDescent="0.2">
      <c r="A265" s="20" t="s">
        <v>94</v>
      </c>
      <c r="B265" s="21" t="s">
        <v>95</v>
      </c>
      <c r="C265" s="22">
        <v>0</v>
      </c>
      <c r="D265" s="22">
        <v>0</v>
      </c>
      <c r="E265" s="22">
        <v>0</v>
      </c>
      <c r="F265" s="22">
        <v>0</v>
      </c>
      <c r="G265" s="22">
        <v>11</v>
      </c>
      <c r="H265" s="22">
        <v>0</v>
      </c>
      <c r="I265" s="22">
        <v>0</v>
      </c>
      <c r="J265" s="22">
        <v>10</v>
      </c>
      <c r="K265" s="23">
        <f t="shared" si="32"/>
        <v>21</v>
      </c>
    </row>
    <row r="266" spans="1:11" x14ac:dyDescent="0.2">
      <c r="A266" s="20" t="s">
        <v>96</v>
      </c>
      <c r="B266" s="21" t="s">
        <v>97</v>
      </c>
      <c r="C266" s="22">
        <v>0</v>
      </c>
      <c r="D266" s="22">
        <v>0</v>
      </c>
      <c r="E266" s="22">
        <v>0</v>
      </c>
      <c r="F266" s="22">
        <v>0</v>
      </c>
      <c r="G266" s="22">
        <v>0</v>
      </c>
      <c r="H266" s="22">
        <v>0</v>
      </c>
      <c r="I266" s="22">
        <v>0</v>
      </c>
      <c r="J266" s="22">
        <v>0</v>
      </c>
      <c r="K266" s="23">
        <f t="shared" si="32"/>
        <v>0</v>
      </c>
    </row>
    <row r="267" spans="1:11" x14ac:dyDescent="0.2">
      <c r="A267" s="20" t="s">
        <v>98</v>
      </c>
      <c r="B267" s="21" t="s">
        <v>99</v>
      </c>
      <c r="C267" s="22">
        <v>0</v>
      </c>
      <c r="D267" s="22">
        <v>0</v>
      </c>
      <c r="E267" s="22">
        <v>0</v>
      </c>
      <c r="F267" s="22">
        <v>0</v>
      </c>
      <c r="G267" s="22">
        <v>11</v>
      </c>
      <c r="H267" s="22">
        <v>0</v>
      </c>
      <c r="I267" s="22">
        <v>0</v>
      </c>
      <c r="J267" s="22">
        <v>0</v>
      </c>
      <c r="K267" s="23">
        <f t="shared" si="32"/>
        <v>11</v>
      </c>
    </row>
    <row r="268" spans="1:11" x14ac:dyDescent="0.2">
      <c r="A268" s="20" t="s">
        <v>100</v>
      </c>
      <c r="B268" s="21" t="s">
        <v>101</v>
      </c>
      <c r="C268" s="22">
        <v>0</v>
      </c>
      <c r="D268" s="22">
        <v>0</v>
      </c>
      <c r="E268" s="22">
        <v>0</v>
      </c>
      <c r="F268" s="22">
        <v>0</v>
      </c>
      <c r="G268" s="22">
        <v>0</v>
      </c>
      <c r="H268" s="22">
        <v>0</v>
      </c>
      <c r="I268" s="22">
        <v>0</v>
      </c>
      <c r="J268" s="22">
        <v>0</v>
      </c>
      <c r="K268" s="23">
        <f t="shared" si="32"/>
        <v>0</v>
      </c>
    </row>
    <row r="269" spans="1:11" x14ac:dyDescent="0.2">
      <c r="A269" s="20" t="s">
        <v>102</v>
      </c>
      <c r="B269" s="21" t="s">
        <v>103</v>
      </c>
      <c r="C269" s="22">
        <v>0</v>
      </c>
      <c r="D269" s="22">
        <v>0</v>
      </c>
      <c r="E269" s="22">
        <v>0</v>
      </c>
      <c r="F269" s="22">
        <v>0</v>
      </c>
      <c r="G269" s="22">
        <v>0</v>
      </c>
      <c r="H269" s="22">
        <v>0</v>
      </c>
      <c r="I269" s="22">
        <v>0</v>
      </c>
      <c r="J269" s="22">
        <v>0</v>
      </c>
      <c r="K269" s="23">
        <f t="shared" si="32"/>
        <v>0</v>
      </c>
    </row>
    <row r="270" spans="1:11" x14ac:dyDescent="0.2">
      <c r="A270" s="20" t="s">
        <v>104</v>
      </c>
      <c r="B270" s="21" t="s">
        <v>105</v>
      </c>
      <c r="C270" s="22">
        <v>0</v>
      </c>
      <c r="D270" s="22">
        <v>0</v>
      </c>
      <c r="E270" s="22">
        <v>0</v>
      </c>
      <c r="F270" s="22">
        <v>0</v>
      </c>
      <c r="G270" s="22">
        <v>0</v>
      </c>
      <c r="H270" s="22">
        <v>0</v>
      </c>
      <c r="I270" s="22">
        <v>0</v>
      </c>
      <c r="J270" s="22">
        <v>0</v>
      </c>
      <c r="K270" s="23">
        <f t="shared" si="32"/>
        <v>0</v>
      </c>
    </row>
    <row r="271" spans="1:11" ht="12.75" customHeight="1" x14ac:dyDescent="0.2">
      <c r="A271" s="20" t="s">
        <v>106</v>
      </c>
      <c r="B271" s="21" t="s">
        <v>107</v>
      </c>
      <c r="C271" s="22">
        <v>0</v>
      </c>
      <c r="D271" s="22">
        <v>0</v>
      </c>
      <c r="E271" s="22">
        <v>0</v>
      </c>
      <c r="F271" s="22">
        <v>0</v>
      </c>
      <c r="G271" s="22">
        <v>11</v>
      </c>
      <c r="H271" s="22">
        <v>12</v>
      </c>
      <c r="I271" s="22">
        <v>0</v>
      </c>
      <c r="J271" s="22">
        <v>0</v>
      </c>
      <c r="K271" s="23">
        <f t="shared" si="32"/>
        <v>23</v>
      </c>
    </row>
    <row r="272" spans="1:11" x14ac:dyDescent="0.2">
      <c r="A272" s="20" t="s">
        <v>108</v>
      </c>
      <c r="B272" s="21" t="s">
        <v>109</v>
      </c>
      <c r="C272" s="22">
        <v>0</v>
      </c>
      <c r="D272" s="22">
        <v>0</v>
      </c>
      <c r="E272" s="22">
        <v>0</v>
      </c>
      <c r="F272" s="22">
        <v>0</v>
      </c>
      <c r="G272" s="22">
        <v>0</v>
      </c>
      <c r="H272" s="22">
        <v>0</v>
      </c>
      <c r="I272" s="22">
        <v>0</v>
      </c>
      <c r="J272" s="22">
        <v>0</v>
      </c>
      <c r="K272" s="23">
        <f t="shared" si="32"/>
        <v>0</v>
      </c>
    </row>
    <row r="273" spans="1:11" x14ac:dyDescent="0.2">
      <c r="A273" s="138" t="s">
        <v>110</v>
      </c>
      <c r="B273" s="29" t="s">
        <v>111</v>
      </c>
      <c r="C273" s="26">
        <f>SUM(C262:C272)</f>
        <v>95</v>
      </c>
      <c r="D273" s="26">
        <f t="shared" ref="D273:J273" si="33">SUM(D262:D272)</f>
        <v>14</v>
      </c>
      <c r="E273" s="26">
        <f t="shared" si="33"/>
        <v>0</v>
      </c>
      <c r="F273" s="26">
        <f t="shared" si="33"/>
        <v>0</v>
      </c>
      <c r="G273" s="26">
        <f t="shared" si="33"/>
        <v>87</v>
      </c>
      <c r="H273" s="26">
        <f t="shared" si="33"/>
        <v>45</v>
      </c>
      <c r="I273" s="26">
        <f t="shared" si="33"/>
        <v>0</v>
      </c>
      <c r="J273" s="26">
        <f t="shared" si="33"/>
        <v>17</v>
      </c>
      <c r="K273" s="23">
        <f>SUM(K262:K272)</f>
        <v>258</v>
      </c>
    </row>
    <row r="274" spans="1:11" x14ac:dyDescent="0.2">
      <c r="A274" s="94" t="s">
        <v>353</v>
      </c>
      <c r="B274" s="95" t="s">
        <v>111</v>
      </c>
      <c r="C274" s="96">
        <v>69</v>
      </c>
      <c r="D274" s="96">
        <v>10</v>
      </c>
      <c r="E274" s="96">
        <v>0</v>
      </c>
      <c r="F274" s="96">
        <v>0</v>
      </c>
      <c r="G274" s="96">
        <v>66</v>
      </c>
      <c r="H274" s="96">
        <v>36</v>
      </c>
      <c r="I274" s="96">
        <v>0</v>
      </c>
      <c r="J274" s="96">
        <v>11</v>
      </c>
      <c r="K274" s="98">
        <f>SUM(C274:J274)</f>
        <v>192</v>
      </c>
    </row>
    <row r="275" spans="1:11" x14ac:dyDescent="0.2">
      <c r="A275" s="94" t="s">
        <v>354</v>
      </c>
      <c r="B275" s="95" t="s">
        <v>111</v>
      </c>
      <c r="C275" s="96">
        <v>13</v>
      </c>
      <c r="D275" s="96">
        <v>1</v>
      </c>
      <c r="E275" s="96">
        <v>0</v>
      </c>
      <c r="F275" s="96">
        <v>0</v>
      </c>
      <c r="G275" s="96">
        <v>15</v>
      </c>
      <c r="H275" s="96">
        <v>1</v>
      </c>
      <c r="I275" s="96">
        <v>0</v>
      </c>
      <c r="J275" s="96">
        <v>4</v>
      </c>
      <c r="K275" s="98">
        <f>SUM(C275:J275)</f>
        <v>34</v>
      </c>
    </row>
    <row r="276" spans="1:11" x14ac:dyDescent="0.2">
      <c r="A276" s="30" t="s">
        <v>77</v>
      </c>
      <c r="B276" s="28"/>
      <c r="C276" s="701"/>
      <c r="D276" s="701"/>
      <c r="E276" s="701"/>
      <c r="F276" s="701"/>
      <c r="G276" s="701"/>
      <c r="H276" s="701"/>
      <c r="I276" s="701"/>
      <c r="J276" s="701"/>
      <c r="K276" s="702"/>
    </row>
    <row r="277" spans="1:11" x14ac:dyDescent="0.2">
      <c r="A277" s="17" t="s">
        <v>86</v>
      </c>
      <c r="B277" s="18" t="s">
        <v>87</v>
      </c>
      <c r="C277" s="699"/>
      <c r="D277" s="699"/>
      <c r="E277" s="699"/>
      <c r="F277" s="699"/>
      <c r="G277" s="699"/>
      <c r="H277" s="699"/>
      <c r="I277" s="699"/>
      <c r="J277" s="699"/>
      <c r="K277" s="700"/>
    </row>
    <row r="278" spans="1:11" x14ac:dyDescent="0.2">
      <c r="A278" s="20" t="s">
        <v>88</v>
      </c>
      <c r="B278" s="21" t="s">
        <v>89</v>
      </c>
      <c r="C278" s="22">
        <f t="shared" ref="C278:J288" si="34">SUM(C6,C22,C38,C54,C70,C86,C102,C118,C134,C150,C166,C182,C198,C214,C230,C246,C262)</f>
        <v>0</v>
      </c>
      <c r="D278" s="22">
        <f t="shared" si="34"/>
        <v>0</v>
      </c>
      <c r="E278" s="22">
        <f t="shared" si="34"/>
        <v>0</v>
      </c>
      <c r="F278" s="22">
        <f t="shared" si="34"/>
        <v>0</v>
      </c>
      <c r="G278" s="22">
        <f t="shared" si="34"/>
        <v>0</v>
      </c>
      <c r="H278" s="22">
        <f t="shared" si="34"/>
        <v>0</v>
      </c>
      <c r="I278" s="22">
        <f t="shared" si="34"/>
        <v>0</v>
      </c>
      <c r="J278" s="22">
        <f t="shared" si="34"/>
        <v>0</v>
      </c>
      <c r="K278" s="23">
        <f>SUM(C278:J278)</f>
        <v>0</v>
      </c>
    </row>
    <row r="279" spans="1:11" x14ac:dyDescent="0.2">
      <c r="A279" s="20" t="s">
        <v>90</v>
      </c>
      <c r="B279" s="21" t="s">
        <v>91</v>
      </c>
      <c r="C279" s="22">
        <f t="shared" si="34"/>
        <v>382</v>
      </c>
      <c r="D279" s="22">
        <f t="shared" si="34"/>
        <v>143</v>
      </c>
      <c r="E279" s="22">
        <f t="shared" si="34"/>
        <v>60</v>
      </c>
      <c r="F279" s="22">
        <f t="shared" si="34"/>
        <v>24</v>
      </c>
      <c r="G279" s="22">
        <f t="shared" si="34"/>
        <v>246</v>
      </c>
      <c r="H279" s="22">
        <f t="shared" si="34"/>
        <v>101</v>
      </c>
      <c r="I279" s="22">
        <f t="shared" si="34"/>
        <v>9</v>
      </c>
      <c r="J279" s="22">
        <f t="shared" si="34"/>
        <v>20</v>
      </c>
      <c r="K279" s="23">
        <f t="shared" ref="K279:K288" si="35">SUM(C279:J279)</f>
        <v>985</v>
      </c>
    </row>
    <row r="280" spans="1:11" x14ac:dyDescent="0.2">
      <c r="A280" s="20" t="s">
        <v>92</v>
      </c>
      <c r="B280" s="21" t="s">
        <v>93</v>
      </c>
      <c r="C280" s="22">
        <f t="shared" si="34"/>
        <v>464</v>
      </c>
      <c r="D280" s="22">
        <f t="shared" si="34"/>
        <v>40</v>
      </c>
      <c r="E280" s="22">
        <f t="shared" si="34"/>
        <v>9</v>
      </c>
      <c r="F280" s="22">
        <f t="shared" si="34"/>
        <v>0</v>
      </c>
      <c r="G280" s="22">
        <f t="shared" si="34"/>
        <v>320</v>
      </c>
      <c r="H280" s="22">
        <f t="shared" si="34"/>
        <v>64</v>
      </c>
      <c r="I280" s="22">
        <f t="shared" si="34"/>
        <v>19</v>
      </c>
      <c r="J280" s="22">
        <f t="shared" si="34"/>
        <v>100</v>
      </c>
      <c r="K280" s="23">
        <f t="shared" si="35"/>
        <v>1016</v>
      </c>
    </row>
    <row r="281" spans="1:11" x14ac:dyDescent="0.2">
      <c r="A281" s="20" t="s">
        <v>94</v>
      </c>
      <c r="B281" s="21" t="s">
        <v>95</v>
      </c>
      <c r="C281" s="22">
        <f t="shared" si="34"/>
        <v>580</v>
      </c>
      <c r="D281" s="22">
        <f t="shared" si="34"/>
        <v>55</v>
      </c>
      <c r="E281" s="22">
        <f t="shared" si="34"/>
        <v>3</v>
      </c>
      <c r="F281" s="22">
        <f t="shared" si="34"/>
        <v>1</v>
      </c>
      <c r="G281" s="22">
        <f t="shared" si="34"/>
        <v>663</v>
      </c>
      <c r="H281" s="22">
        <f t="shared" si="34"/>
        <v>67</v>
      </c>
      <c r="I281" s="22">
        <f t="shared" si="34"/>
        <v>27</v>
      </c>
      <c r="J281" s="22">
        <f t="shared" si="34"/>
        <v>52</v>
      </c>
      <c r="K281" s="23">
        <f t="shared" si="35"/>
        <v>1448</v>
      </c>
    </row>
    <row r="282" spans="1:11" x14ac:dyDescent="0.2">
      <c r="A282" s="20" t="s">
        <v>96</v>
      </c>
      <c r="B282" s="21" t="s">
        <v>97</v>
      </c>
      <c r="C282" s="22">
        <f t="shared" si="34"/>
        <v>0</v>
      </c>
      <c r="D282" s="22">
        <f t="shared" si="34"/>
        <v>0</v>
      </c>
      <c r="E282" s="22">
        <f t="shared" si="34"/>
        <v>471</v>
      </c>
      <c r="F282" s="22">
        <f t="shared" si="34"/>
        <v>0</v>
      </c>
      <c r="G282" s="22">
        <f t="shared" si="34"/>
        <v>0</v>
      </c>
      <c r="H282" s="22">
        <f t="shared" si="34"/>
        <v>19</v>
      </c>
      <c r="I282" s="22">
        <f t="shared" si="34"/>
        <v>7</v>
      </c>
      <c r="J282" s="22">
        <f t="shared" si="34"/>
        <v>59</v>
      </c>
      <c r="K282" s="23">
        <f t="shared" si="35"/>
        <v>556</v>
      </c>
    </row>
    <row r="283" spans="1:11" x14ac:dyDescent="0.2">
      <c r="A283" s="20" t="s">
        <v>98</v>
      </c>
      <c r="B283" s="21" t="s">
        <v>99</v>
      </c>
      <c r="C283" s="22">
        <f t="shared" si="34"/>
        <v>570</v>
      </c>
      <c r="D283" s="22">
        <f t="shared" si="34"/>
        <v>1</v>
      </c>
      <c r="E283" s="22">
        <f t="shared" si="34"/>
        <v>0</v>
      </c>
      <c r="F283" s="22">
        <f t="shared" si="34"/>
        <v>0</v>
      </c>
      <c r="G283" s="22">
        <f t="shared" si="34"/>
        <v>387</v>
      </c>
      <c r="H283" s="22">
        <f t="shared" si="34"/>
        <v>2</v>
      </c>
      <c r="I283" s="22">
        <f t="shared" si="34"/>
        <v>50</v>
      </c>
      <c r="J283" s="22">
        <f t="shared" si="34"/>
        <v>202</v>
      </c>
      <c r="K283" s="23">
        <f t="shared" si="35"/>
        <v>1212</v>
      </c>
    </row>
    <row r="284" spans="1:11" x14ac:dyDescent="0.2">
      <c r="A284" s="20" t="s">
        <v>100</v>
      </c>
      <c r="B284" s="21" t="s">
        <v>101</v>
      </c>
      <c r="C284" s="22">
        <f t="shared" si="34"/>
        <v>65</v>
      </c>
      <c r="D284" s="22">
        <f t="shared" si="34"/>
        <v>0</v>
      </c>
      <c r="E284" s="22">
        <f t="shared" si="34"/>
        <v>0</v>
      </c>
      <c r="F284" s="22">
        <f t="shared" si="34"/>
        <v>0</v>
      </c>
      <c r="G284" s="22">
        <f t="shared" si="34"/>
        <v>42</v>
      </c>
      <c r="H284" s="22">
        <f t="shared" si="34"/>
        <v>1</v>
      </c>
      <c r="I284" s="22">
        <f t="shared" si="34"/>
        <v>0</v>
      </c>
      <c r="J284" s="22">
        <f t="shared" si="34"/>
        <v>19</v>
      </c>
      <c r="K284" s="23">
        <f t="shared" si="35"/>
        <v>127</v>
      </c>
    </row>
    <row r="285" spans="1:11" x14ac:dyDescent="0.2">
      <c r="A285" s="20" t="s">
        <v>102</v>
      </c>
      <c r="B285" s="21" t="s">
        <v>103</v>
      </c>
      <c r="C285" s="22">
        <f t="shared" si="34"/>
        <v>0</v>
      </c>
      <c r="D285" s="22">
        <f t="shared" si="34"/>
        <v>0</v>
      </c>
      <c r="E285" s="22">
        <f t="shared" si="34"/>
        <v>0</v>
      </c>
      <c r="F285" s="22">
        <f t="shared" si="34"/>
        <v>0</v>
      </c>
      <c r="G285" s="22">
        <f t="shared" si="34"/>
        <v>0</v>
      </c>
      <c r="H285" s="22">
        <f t="shared" si="34"/>
        <v>0</v>
      </c>
      <c r="I285" s="22">
        <f t="shared" si="34"/>
        <v>1</v>
      </c>
      <c r="J285" s="22">
        <f t="shared" si="34"/>
        <v>5</v>
      </c>
      <c r="K285" s="23">
        <f t="shared" si="35"/>
        <v>6</v>
      </c>
    </row>
    <row r="286" spans="1:11" x14ac:dyDescent="0.2">
      <c r="A286" s="20" t="s">
        <v>104</v>
      </c>
      <c r="B286" s="21" t="s">
        <v>105</v>
      </c>
      <c r="C286" s="22">
        <f t="shared" si="34"/>
        <v>0</v>
      </c>
      <c r="D286" s="22">
        <f t="shared" si="34"/>
        <v>0</v>
      </c>
      <c r="E286" s="22">
        <f t="shared" si="34"/>
        <v>0</v>
      </c>
      <c r="F286" s="22">
        <f t="shared" si="34"/>
        <v>0</v>
      </c>
      <c r="G286" s="22">
        <f t="shared" si="34"/>
        <v>0</v>
      </c>
      <c r="H286" s="22">
        <f t="shared" si="34"/>
        <v>0</v>
      </c>
      <c r="I286" s="22">
        <f t="shared" si="34"/>
        <v>0</v>
      </c>
      <c r="J286" s="22">
        <f t="shared" si="34"/>
        <v>0</v>
      </c>
      <c r="K286" s="23">
        <f t="shared" si="35"/>
        <v>0</v>
      </c>
    </row>
    <row r="287" spans="1:11" ht="12.75" customHeight="1" x14ac:dyDescent="0.2">
      <c r="A287" s="20" t="s">
        <v>106</v>
      </c>
      <c r="B287" s="21" t="s">
        <v>107</v>
      </c>
      <c r="C287" s="22">
        <f t="shared" si="34"/>
        <v>322</v>
      </c>
      <c r="D287" s="22">
        <f t="shared" si="34"/>
        <v>176</v>
      </c>
      <c r="E287" s="22">
        <f t="shared" si="34"/>
        <v>1393</v>
      </c>
      <c r="F287" s="22">
        <f t="shared" si="34"/>
        <v>0</v>
      </c>
      <c r="G287" s="22">
        <f t="shared" si="34"/>
        <v>177</v>
      </c>
      <c r="H287" s="22">
        <f t="shared" si="34"/>
        <v>68</v>
      </c>
      <c r="I287" s="22">
        <f t="shared" si="34"/>
        <v>23</v>
      </c>
      <c r="J287" s="22">
        <f t="shared" si="34"/>
        <v>91</v>
      </c>
      <c r="K287" s="23">
        <f t="shared" si="35"/>
        <v>2250</v>
      </c>
    </row>
    <row r="288" spans="1:11" ht="13.5" thickBot="1" x14ac:dyDescent="0.25">
      <c r="A288" s="20" t="s">
        <v>108</v>
      </c>
      <c r="B288" s="21" t="s">
        <v>109</v>
      </c>
      <c r="C288" s="22">
        <f t="shared" si="34"/>
        <v>144</v>
      </c>
      <c r="D288" s="22">
        <f t="shared" si="34"/>
        <v>16</v>
      </c>
      <c r="E288" s="22">
        <f t="shared" si="34"/>
        <v>0</v>
      </c>
      <c r="F288" s="22">
        <f t="shared" si="34"/>
        <v>0</v>
      </c>
      <c r="G288" s="22">
        <f t="shared" si="34"/>
        <v>64</v>
      </c>
      <c r="H288" s="22">
        <f t="shared" si="34"/>
        <v>49</v>
      </c>
      <c r="I288" s="22">
        <f t="shared" si="34"/>
        <v>4</v>
      </c>
      <c r="J288" s="22">
        <f t="shared" si="34"/>
        <v>15</v>
      </c>
      <c r="K288" s="31">
        <f t="shared" si="35"/>
        <v>292</v>
      </c>
    </row>
    <row r="289" spans="1:11" ht="13.5" thickBot="1" x14ac:dyDescent="0.25">
      <c r="A289" s="32" t="s">
        <v>128</v>
      </c>
      <c r="B289" s="33" t="s">
        <v>111</v>
      </c>
      <c r="C289" s="34">
        <f>SUM(C278:C288)</f>
        <v>2527</v>
      </c>
      <c r="D289" s="34">
        <f t="shared" ref="D289:J289" si="36">SUM(D278:D288)</f>
        <v>431</v>
      </c>
      <c r="E289" s="34">
        <f t="shared" si="36"/>
        <v>1936</v>
      </c>
      <c r="F289" s="34">
        <f t="shared" si="36"/>
        <v>25</v>
      </c>
      <c r="G289" s="34">
        <f t="shared" si="36"/>
        <v>1899</v>
      </c>
      <c r="H289" s="34">
        <f t="shared" si="36"/>
        <v>371</v>
      </c>
      <c r="I289" s="34">
        <f t="shared" si="36"/>
        <v>140</v>
      </c>
      <c r="J289" s="34">
        <f t="shared" si="36"/>
        <v>563</v>
      </c>
      <c r="K289" s="35">
        <f>SUM(K278:K288)</f>
        <v>7892</v>
      </c>
    </row>
    <row r="290" spans="1:11" x14ac:dyDescent="0.2">
      <c r="A290" s="99" t="s">
        <v>355</v>
      </c>
      <c r="B290" s="100" t="s">
        <v>111</v>
      </c>
      <c r="C290" s="22">
        <f t="shared" ref="C290:J291" si="37">SUM(C18,C34,C50,C66,C82,C98,C114,C130,C146,C162,C178,C194,C210,C226,C242,C258,C274)</f>
        <v>1662</v>
      </c>
      <c r="D290" s="22">
        <f t="shared" si="37"/>
        <v>327</v>
      </c>
      <c r="E290" s="22">
        <f t="shared" si="37"/>
        <v>1255</v>
      </c>
      <c r="F290" s="22">
        <f t="shared" si="37"/>
        <v>21</v>
      </c>
      <c r="G290" s="22">
        <f t="shared" si="37"/>
        <v>1299</v>
      </c>
      <c r="H290" s="22">
        <f t="shared" si="37"/>
        <v>271</v>
      </c>
      <c r="I290" s="22">
        <f t="shared" si="37"/>
        <v>71</v>
      </c>
      <c r="J290" s="22">
        <f t="shared" si="37"/>
        <v>263</v>
      </c>
      <c r="K290" s="92">
        <f>SUM(C290:J290)</f>
        <v>5169</v>
      </c>
    </row>
    <row r="291" spans="1:11" ht="13.5" thickBot="1" x14ac:dyDescent="0.25">
      <c r="A291" s="86" t="s">
        <v>356</v>
      </c>
      <c r="B291" s="101" t="s">
        <v>111</v>
      </c>
      <c r="C291" s="102">
        <f t="shared" si="37"/>
        <v>309</v>
      </c>
      <c r="D291" s="102">
        <f t="shared" si="37"/>
        <v>13</v>
      </c>
      <c r="E291" s="102">
        <f t="shared" si="37"/>
        <v>461</v>
      </c>
      <c r="F291" s="102">
        <f t="shared" si="37"/>
        <v>0</v>
      </c>
      <c r="G291" s="102">
        <f t="shared" si="37"/>
        <v>327</v>
      </c>
      <c r="H291" s="102">
        <f t="shared" si="37"/>
        <v>11</v>
      </c>
      <c r="I291" s="102">
        <f t="shared" si="37"/>
        <v>37</v>
      </c>
      <c r="J291" s="102">
        <f t="shared" si="37"/>
        <v>82</v>
      </c>
      <c r="K291" s="103">
        <f>SUM(C291:J291)</f>
        <v>1240</v>
      </c>
    </row>
    <row r="293" spans="1:11" x14ac:dyDescent="0.2">
      <c r="A293" s="765" t="s">
        <v>388</v>
      </c>
      <c r="B293" s="765"/>
      <c r="C293" s="765"/>
      <c r="D293" s="765"/>
      <c r="E293" s="765"/>
      <c r="F293" s="765"/>
      <c r="G293" s="765"/>
      <c r="H293" s="765"/>
      <c r="I293" s="765"/>
      <c r="J293" s="765"/>
      <c r="K293" s="765"/>
    </row>
    <row r="294" spans="1:11" x14ac:dyDescent="0.2">
      <c r="A294" s="765" t="s">
        <v>389</v>
      </c>
      <c r="B294" s="765"/>
      <c r="C294" s="765"/>
      <c r="D294" s="765"/>
      <c r="E294" s="765"/>
      <c r="F294" s="765"/>
      <c r="G294" s="765"/>
      <c r="H294" s="765"/>
      <c r="I294" s="765"/>
      <c r="J294" s="765"/>
      <c r="K294" s="765"/>
    </row>
  </sheetData>
  <mergeCells count="44">
    <mergeCell ref="C37:K37"/>
    <mergeCell ref="A1:K1"/>
    <mergeCell ref="L1:U1"/>
    <mergeCell ref="C2:D2"/>
    <mergeCell ref="E2:F2"/>
    <mergeCell ref="G2:H2"/>
    <mergeCell ref="I2:J2"/>
    <mergeCell ref="B4:K4"/>
    <mergeCell ref="C5:K5"/>
    <mergeCell ref="B20:K20"/>
    <mergeCell ref="C21:K21"/>
    <mergeCell ref="B36:K36"/>
    <mergeCell ref="C133:K133"/>
    <mergeCell ref="B52:K52"/>
    <mergeCell ref="C53:K53"/>
    <mergeCell ref="B68:K68"/>
    <mergeCell ref="C69:K69"/>
    <mergeCell ref="B84:K84"/>
    <mergeCell ref="C85:K85"/>
    <mergeCell ref="B100:K100"/>
    <mergeCell ref="C101:K101"/>
    <mergeCell ref="B116:K116"/>
    <mergeCell ref="C117:K117"/>
    <mergeCell ref="B132:K132"/>
    <mergeCell ref="C229:K229"/>
    <mergeCell ref="B148:K148"/>
    <mergeCell ref="C149:K149"/>
    <mergeCell ref="B164:K164"/>
    <mergeCell ref="C165:K165"/>
    <mergeCell ref="B180:K180"/>
    <mergeCell ref="C181:K181"/>
    <mergeCell ref="B196:K196"/>
    <mergeCell ref="C197:K197"/>
    <mergeCell ref="B212:K212"/>
    <mergeCell ref="C213:K213"/>
    <mergeCell ref="C228:K228"/>
    <mergeCell ref="A293:K293"/>
    <mergeCell ref="A294:K294"/>
    <mergeCell ref="C244:K244"/>
    <mergeCell ref="C245:K245"/>
    <mergeCell ref="C260:K260"/>
    <mergeCell ref="C261:K261"/>
    <mergeCell ref="C276:K276"/>
    <mergeCell ref="C277:K277"/>
  </mergeCells>
  <pageMargins left="0.7" right="0.7" top="0.75" bottom="0.75" header="0.3" footer="0.3"/>
  <pageSetup paperSize="9" scale="19"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9"/>
  <sheetViews>
    <sheetView zoomScaleNormal="100" workbookViewId="0">
      <selection activeCell="C8" sqref="C8"/>
    </sheetView>
  </sheetViews>
  <sheetFormatPr defaultColWidth="9.140625" defaultRowHeight="12.75" x14ac:dyDescent="0.2"/>
  <cols>
    <col min="1" max="1" width="47.85546875" style="19" customWidth="1"/>
    <col min="2" max="2" width="6.7109375" style="37" customWidth="1"/>
    <col min="3" max="3" width="8.7109375" style="37" customWidth="1"/>
    <col min="4" max="18" width="8.7109375" style="5" customWidth="1"/>
    <col min="19" max="16384" width="9.140625" style="5"/>
  </cols>
  <sheetData>
    <row r="1" spans="1:21" ht="25.5" customHeight="1" thickBot="1" x14ac:dyDescent="0.25">
      <c r="A1" s="768" t="s">
        <v>725</v>
      </c>
      <c r="B1" s="769"/>
      <c r="C1" s="769"/>
      <c r="D1" s="769"/>
      <c r="E1" s="769"/>
      <c r="F1" s="769"/>
      <c r="G1" s="769"/>
      <c r="H1" s="769"/>
      <c r="I1" s="769"/>
      <c r="J1" s="769"/>
      <c r="K1" s="769"/>
      <c r="L1" s="769"/>
      <c r="M1" s="769"/>
      <c r="N1" s="769"/>
      <c r="O1" s="769"/>
      <c r="P1" s="769"/>
      <c r="Q1" s="769"/>
      <c r="R1" s="770"/>
      <c r="S1" s="312"/>
      <c r="T1" s="312"/>
      <c r="U1" s="312"/>
    </row>
    <row r="2" spans="1:21" s="9" customFormat="1" ht="38.25" customHeight="1" x14ac:dyDescent="0.2">
      <c r="A2" s="771" t="s">
        <v>77</v>
      </c>
      <c r="B2" s="772"/>
      <c r="C2" s="775" t="s">
        <v>78</v>
      </c>
      <c r="D2" s="775"/>
      <c r="E2" s="775"/>
      <c r="F2" s="775"/>
      <c r="G2" s="775" t="s">
        <v>79</v>
      </c>
      <c r="H2" s="775"/>
      <c r="I2" s="775"/>
      <c r="J2" s="775"/>
      <c r="K2" s="775" t="s">
        <v>80</v>
      </c>
      <c r="L2" s="775"/>
      <c r="M2" s="775"/>
      <c r="N2" s="775"/>
      <c r="O2" s="775" t="s">
        <v>81</v>
      </c>
      <c r="P2" s="775"/>
      <c r="Q2" s="775"/>
      <c r="R2" s="776"/>
    </row>
    <row r="3" spans="1:21" s="9" customFormat="1" ht="51.75" customHeight="1" thickBot="1" x14ac:dyDescent="0.25">
      <c r="A3" s="773"/>
      <c r="B3" s="774"/>
      <c r="C3" s="313" t="s">
        <v>726</v>
      </c>
      <c r="D3" s="313" t="s">
        <v>727</v>
      </c>
      <c r="E3" s="313" t="s">
        <v>728</v>
      </c>
      <c r="F3" s="313" t="s">
        <v>729</v>
      </c>
      <c r="G3" s="313" t="s">
        <v>726</v>
      </c>
      <c r="H3" s="313" t="s">
        <v>727</v>
      </c>
      <c r="I3" s="313" t="s">
        <v>728</v>
      </c>
      <c r="J3" s="313" t="s">
        <v>729</v>
      </c>
      <c r="K3" s="313" t="s">
        <v>726</v>
      </c>
      <c r="L3" s="313" t="s">
        <v>727</v>
      </c>
      <c r="M3" s="313" t="s">
        <v>728</v>
      </c>
      <c r="N3" s="313" t="s">
        <v>729</v>
      </c>
      <c r="O3" s="313" t="s">
        <v>726</v>
      </c>
      <c r="P3" s="313" t="s">
        <v>727</v>
      </c>
      <c r="Q3" s="313" t="s">
        <v>728</v>
      </c>
      <c r="R3" s="314" t="s">
        <v>729</v>
      </c>
    </row>
    <row r="4" spans="1:21" s="16" customFormat="1" x14ac:dyDescent="0.2">
      <c r="A4" s="136" t="s">
        <v>85</v>
      </c>
      <c r="B4" s="315"/>
      <c r="C4" s="777"/>
      <c r="D4" s="777"/>
      <c r="E4" s="777"/>
      <c r="F4" s="777"/>
      <c r="G4" s="777"/>
      <c r="H4" s="777"/>
      <c r="I4" s="777"/>
      <c r="J4" s="777"/>
      <c r="K4" s="777"/>
      <c r="L4" s="777"/>
      <c r="M4" s="777"/>
      <c r="N4" s="777"/>
      <c r="O4" s="777"/>
      <c r="P4" s="777"/>
      <c r="Q4" s="777"/>
      <c r="R4" s="778"/>
    </row>
    <row r="5" spans="1:21" s="19" customFormat="1" x14ac:dyDescent="0.2">
      <c r="A5" s="17" t="s">
        <v>86</v>
      </c>
      <c r="B5" s="316" t="s">
        <v>87</v>
      </c>
      <c r="C5" s="317"/>
      <c r="D5" s="317"/>
      <c r="E5" s="317"/>
      <c r="F5" s="317"/>
      <c r="G5" s="317"/>
      <c r="H5" s="317"/>
      <c r="I5" s="317"/>
      <c r="J5" s="317"/>
      <c r="K5" s="317"/>
      <c r="L5" s="317"/>
      <c r="M5" s="317"/>
      <c r="N5" s="317"/>
      <c r="O5" s="317"/>
      <c r="P5" s="317"/>
      <c r="Q5" s="317"/>
      <c r="R5" s="318"/>
    </row>
    <row r="6" spans="1:21" x14ac:dyDescent="0.2">
      <c r="A6" s="20" t="s">
        <v>88</v>
      </c>
      <c r="B6" s="319" t="s">
        <v>89</v>
      </c>
      <c r="C6" s="319">
        <v>0</v>
      </c>
      <c r="D6" s="320">
        <v>0</v>
      </c>
      <c r="E6" s="320">
        <v>0</v>
      </c>
      <c r="F6" s="320">
        <v>0</v>
      </c>
      <c r="G6" s="319">
        <v>0</v>
      </c>
      <c r="H6" s="320">
        <v>0</v>
      </c>
      <c r="I6" s="320">
        <v>0</v>
      </c>
      <c r="J6" s="320">
        <v>0</v>
      </c>
      <c r="K6" s="319">
        <v>0</v>
      </c>
      <c r="L6" s="320">
        <v>0</v>
      </c>
      <c r="M6" s="320">
        <v>0</v>
      </c>
      <c r="N6" s="320">
        <v>0</v>
      </c>
      <c r="O6" s="319">
        <v>0</v>
      </c>
      <c r="P6" s="320">
        <v>0</v>
      </c>
      <c r="Q6" s="320">
        <v>0</v>
      </c>
      <c r="R6" s="321">
        <v>0</v>
      </c>
    </row>
    <row r="7" spans="1:21" x14ac:dyDescent="0.2">
      <c r="A7" s="20" t="s">
        <v>90</v>
      </c>
      <c r="B7" s="319" t="s">
        <v>91</v>
      </c>
      <c r="C7" s="319">
        <v>0</v>
      </c>
      <c r="D7" s="320">
        <v>0</v>
      </c>
      <c r="E7" s="320">
        <v>0</v>
      </c>
      <c r="F7" s="320">
        <v>0</v>
      </c>
      <c r="G7" s="319">
        <v>0</v>
      </c>
      <c r="H7" s="320">
        <v>0</v>
      </c>
      <c r="I7" s="320">
        <v>0</v>
      </c>
      <c r="J7" s="320">
        <v>0</v>
      </c>
      <c r="K7" s="319">
        <v>0</v>
      </c>
      <c r="L7" s="320">
        <v>0</v>
      </c>
      <c r="M7" s="320">
        <v>0</v>
      </c>
      <c r="N7" s="320">
        <v>0</v>
      </c>
      <c r="O7" s="319">
        <v>0</v>
      </c>
      <c r="P7" s="320">
        <v>0</v>
      </c>
      <c r="Q7" s="320">
        <v>0</v>
      </c>
      <c r="R7" s="321">
        <v>0</v>
      </c>
    </row>
    <row r="8" spans="1:21" x14ac:dyDescent="0.2">
      <c r="A8" s="20" t="s">
        <v>92</v>
      </c>
      <c r="B8" s="319" t="s">
        <v>93</v>
      </c>
      <c r="C8" s="319">
        <v>205</v>
      </c>
      <c r="D8" s="320">
        <v>206</v>
      </c>
      <c r="E8" s="320">
        <v>108</v>
      </c>
      <c r="F8" s="320">
        <v>87</v>
      </c>
      <c r="G8" s="319">
        <v>15</v>
      </c>
      <c r="H8" s="320">
        <v>15</v>
      </c>
      <c r="I8" s="320">
        <v>13</v>
      </c>
      <c r="J8" s="320">
        <v>11</v>
      </c>
      <c r="K8" s="319">
        <v>117</v>
      </c>
      <c r="L8" s="320">
        <v>117</v>
      </c>
      <c r="M8" s="320">
        <v>89</v>
      </c>
      <c r="N8" s="320">
        <v>74</v>
      </c>
      <c r="O8" s="319">
        <v>24</v>
      </c>
      <c r="P8" s="320">
        <v>24</v>
      </c>
      <c r="Q8" s="320">
        <v>15</v>
      </c>
      <c r="R8" s="321">
        <v>15</v>
      </c>
    </row>
    <row r="9" spans="1:21" x14ac:dyDescent="0.2">
      <c r="A9" s="20" t="s">
        <v>94</v>
      </c>
      <c r="B9" s="319" t="s">
        <v>95</v>
      </c>
      <c r="C9" s="319">
        <v>0</v>
      </c>
      <c r="D9" s="320">
        <v>0</v>
      </c>
      <c r="E9" s="320">
        <v>0</v>
      </c>
      <c r="F9" s="320">
        <v>0</v>
      </c>
      <c r="G9" s="319">
        <v>0</v>
      </c>
      <c r="H9" s="320">
        <v>0</v>
      </c>
      <c r="I9" s="320">
        <v>0</v>
      </c>
      <c r="J9" s="320">
        <v>0</v>
      </c>
      <c r="K9" s="319">
        <v>0</v>
      </c>
      <c r="L9" s="320">
        <v>0</v>
      </c>
      <c r="M9" s="320">
        <v>0</v>
      </c>
      <c r="N9" s="320">
        <v>0</v>
      </c>
      <c r="O9" s="319">
        <v>0</v>
      </c>
      <c r="P9" s="320">
        <v>0</v>
      </c>
      <c r="Q9" s="320">
        <v>0</v>
      </c>
      <c r="R9" s="321">
        <v>0</v>
      </c>
    </row>
    <row r="10" spans="1:21" x14ac:dyDescent="0.2">
      <c r="A10" s="20" t="s">
        <v>96</v>
      </c>
      <c r="B10" s="319" t="s">
        <v>97</v>
      </c>
      <c r="C10" s="319">
        <v>0</v>
      </c>
      <c r="D10" s="320">
        <v>0</v>
      </c>
      <c r="E10" s="320">
        <v>0</v>
      </c>
      <c r="F10" s="320">
        <v>0</v>
      </c>
      <c r="G10" s="319">
        <v>0</v>
      </c>
      <c r="H10" s="320">
        <v>0</v>
      </c>
      <c r="I10" s="320">
        <v>0</v>
      </c>
      <c r="J10" s="320">
        <v>0</v>
      </c>
      <c r="K10" s="319">
        <v>0</v>
      </c>
      <c r="L10" s="320">
        <v>0</v>
      </c>
      <c r="M10" s="320">
        <v>0</v>
      </c>
      <c r="N10" s="320">
        <v>0</v>
      </c>
      <c r="O10" s="319">
        <v>0</v>
      </c>
      <c r="P10" s="320">
        <v>0</v>
      </c>
      <c r="Q10" s="320">
        <v>0</v>
      </c>
      <c r="R10" s="321">
        <v>0</v>
      </c>
    </row>
    <row r="11" spans="1:21" x14ac:dyDescent="0.2">
      <c r="A11" s="20" t="s">
        <v>98</v>
      </c>
      <c r="B11" s="319" t="s">
        <v>99</v>
      </c>
      <c r="C11" s="319">
        <v>0</v>
      </c>
      <c r="D11" s="320">
        <v>0</v>
      </c>
      <c r="E11" s="320">
        <v>0</v>
      </c>
      <c r="F11" s="320">
        <v>0</v>
      </c>
      <c r="G11" s="319">
        <v>0</v>
      </c>
      <c r="H11" s="320">
        <v>0</v>
      </c>
      <c r="I11" s="320">
        <v>0</v>
      </c>
      <c r="J11" s="320">
        <v>0</v>
      </c>
      <c r="K11" s="319">
        <v>0</v>
      </c>
      <c r="L11" s="320">
        <v>0</v>
      </c>
      <c r="M11" s="320">
        <v>0</v>
      </c>
      <c r="N11" s="320">
        <v>0</v>
      </c>
      <c r="O11" s="319">
        <v>0</v>
      </c>
      <c r="P11" s="320">
        <v>0</v>
      </c>
      <c r="Q11" s="320">
        <v>0</v>
      </c>
      <c r="R11" s="321">
        <v>0</v>
      </c>
    </row>
    <row r="12" spans="1:21" x14ac:dyDescent="0.2">
      <c r="A12" s="20" t="s">
        <v>100</v>
      </c>
      <c r="B12" s="319" t="s">
        <v>101</v>
      </c>
      <c r="C12" s="319">
        <v>0</v>
      </c>
      <c r="D12" s="320">
        <v>0</v>
      </c>
      <c r="E12" s="320">
        <v>0</v>
      </c>
      <c r="F12" s="320">
        <v>0</v>
      </c>
      <c r="G12" s="319">
        <v>0</v>
      </c>
      <c r="H12" s="320">
        <v>0</v>
      </c>
      <c r="I12" s="320">
        <v>0</v>
      </c>
      <c r="J12" s="320">
        <v>0</v>
      </c>
      <c r="K12" s="319">
        <v>0</v>
      </c>
      <c r="L12" s="320">
        <v>0</v>
      </c>
      <c r="M12" s="320">
        <v>0</v>
      </c>
      <c r="N12" s="320">
        <v>0</v>
      </c>
      <c r="O12" s="319">
        <v>0</v>
      </c>
      <c r="P12" s="320">
        <v>0</v>
      </c>
      <c r="Q12" s="320">
        <v>0</v>
      </c>
      <c r="R12" s="321">
        <v>0</v>
      </c>
    </row>
    <row r="13" spans="1:21" x14ac:dyDescent="0.2">
      <c r="A13" s="20" t="s">
        <v>102</v>
      </c>
      <c r="B13" s="319" t="s">
        <v>103</v>
      </c>
      <c r="C13" s="319">
        <v>0</v>
      </c>
      <c r="D13" s="320">
        <v>0</v>
      </c>
      <c r="E13" s="320">
        <v>0</v>
      </c>
      <c r="F13" s="320">
        <v>0</v>
      </c>
      <c r="G13" s="319">
        <v>0</v>
      </c>
      <c r="H13" s="320">
        <v>0</v>
      </c>
      <c r="I13" s="320">
        <v>0</v>
      </c>
      <c r="J13" s="320">
        <v>0</v>
      </c>
      <c r="K13" s="319">
        <v>0</v>
      </c>
      <c r="L13" s="320">
        <v>0</v>
      </c>
      <c r="M13" s="320">
        <v>0</v>
      </c>
      <c r="N13" s="320">
        <v>0</v>
      </c>
      <c r="O13" s="319">
        <v>0</v>
      </c>
      <c r="P13" s="320">
        <v>0</v>
      </c>
      <c r="Q13" s="320">
        <v>0</v>
      </c>
      <c r="R13" s="321">
        <v>0</v>
      </c>
    </row>
    <row r="14" spans="1:21" x14ac:dyDescent="0.2">
      <c r="A14" s="20" t="s">
        <v>104</v>
      </c>
      <c r="B14" s="319" t="s">
        <v>105</v>
      </c>
      <c r="C14" s="319">
        <v>0</v>
      </c>
      <c r="D14" s="320">
        <v>0</v>
      </c>
      <c r="E14" s="320">
        <v>0</v>
      </c>
      <c r="F14" s="320">
        <v>0</v>
      </c>
      <c r="G14" s="319">
        <v>0</v>
      </c>
      <c r="H14" s="320">
        <v>0</v>
      </c>
      <c r="I14" s="320">
        <v>0</v>
      </c>
      <c r="J14" s="320">
        <v>0</v>
      </c>
      <c r="K14" s="319">
        <v>0</v>
      </c>
      <c r="L14" s="320">
        <v>0</v>
      </c>
      <c r="M14" s="320">
        <v>0</v>
      </c>
      <c r="N14" s="320">
        <v>0</v>
      </c>
      <c r="O14" s="319">
        <v>0</v>
      </c>
      <c r="P14" s="320">
        <v>0</v>
      </c>
      <c r="Q14" s="320">
        <v>0</v>
      </c>
      <c r="R14" s="321">
        <v>0</v>
      </c>
    </row>
    <row r="15" spans="1:21" x14ac:dyDescent="0.2">
      <c r="A15" s="20" t="s">
        <v>106</v>
      </c>
      <c r="B15" s="319" t="s">
        <v>107</v>
      </c>
      <c r="C15" s="319">
        <v>0</v>
      </c>
      <c r="D15" s="320">
        <v>0</v>
      </c>
      <c r="E15" s="320">
        <v>0</v>
      </c>
      <c r="F15" s="320">
        <v>0</v>
      </c>
      <c r="G15" s="319">
        <v>0</v>
      </c>
      <c r="H15" s="320">
        <v>0</v>
      </c>
      <c r="I15" s="320">
        <v>0</v>
      </c>
      <c r="J15" s="320">
        <v>0</v>
      </c>
      <c r="K15" s="319">
        <v>0</v>
      </c>
      <c r="L15" s="320">
        <v>0</v>
      </c>
      <c r="M15" s="320">
        <v>0</v>
      </c>
      <c r="N15" s="320">
        <v>0</v>
      </c>
      <c r="O15" s="319">
        <v>0</v>
      </c>
      <c r="P15" s="320">
        <v>0</v>
      </c>
      <c r="Q15" s="320">
        <v>0</v>
      </c>
      <c r="R15" s="321">
        <v>0</v>
      </c>
    </row>
    <row r="16" spans="1:21" x14ac:dyDescent="0.2">
      <c r="A16" s="20" t="s">
        <v>108</v>
      </c>
      <c r="B16" s="319" t="s">
        <v>109</v>
      </c>
      <c r="C16" s="319">
        <v>0</v>
      </c>
      <c r="D16" s="320">
        <v>0</v>
      </c>
      <c r="E16" s="320">
        <v>0</v>
      </c>
      <c r="F16" s="320">
        <v>0</v>
      </c>
      <c r="G16" s="319">
        <v>0</v>
      </c>
      <c r="H16" s="320">
        <v>0</v>
      </c>
      <c r="I16" s="320">
        <v>0</v>
      </c>
      <c r="J16" s="320">
        <v>0</v>
      </c>
      <c r="K16" s="319">
        <v>0</v>
      </c>
      <c r="L16" s="320">
        <v>0</v>
      </c>
      <c r="M16" s="320">
        <v>0</v>
      </c>
      <c r="N16" s="320">
        <v>0</v>
      </c>
      <c r="O16" s="319">
        <v>0</v>
      </c>
      <c r="P16" s="320">
        <v>0</v>
      </c>
      <c r="Q16" s="320">
        <v>0</v>
      </c>
      <c r="R16" s="321">
        <v>0</v>
      </c>
    </row>
    <row r="17" spans="1:18" x14ac:dyDescent="0.2">
      <c r="A17" s="24" t="s">
        <v>110</v>
      </c>
      <c r="B17" s="322" t="s">
        <v>111</v>
      </c>
      <c r="C17" s="323">
        <v>183</v>
      </c>
      <c r="D17" s="324">
        <f>SUM(D6:D16)</f>
        <v>206</v>
      </c>
      <c r="E17" s="324">
        <f>SUM(E6:E16)</f>
        <v>108</v>
      </c>
      <c r="F17" s="324">
        <f>SUM(F6:F16)</f>
        <v>87</v>
      </c>
      <c r="G17" s="323">
        <v>15</v>
      </c>
      <c r="H17" s="324">
        <f>SUM(H6:H16)</f>
        <v>15</v>
      </c>
      <c r="I17" s="324">
        <f>SUM(I6:I16)</f>
        <v>13</v>
      </c>
      <c r="J17" s="324">
        <f>SUM(J6:J16)</f>
        <v>11</v>
      </c>
      <c r="K17" s="323">
        <v>114</v>
      </c>
      <c r="L17" s="324">
        <f>SUM(L6:L16)</f>
        <v>117</v>
      </c>
      <c r="M17" s="324">
        <f>SUM(M6:M16)</f>
        <v>89</v>
      </c>
      <c r="N17" s="324">
        <f>SUM(N6:N16)</f>
        <v>74</v>
      </c>
      <c r="O17" s="323">
        <v>24</v>
      </c>
      <c r="P17" s="324">
        <f>SUM(P6:P16)</f>
        <v>24</v>
      </c>
      <c r="Q17" s="324">
        <f>SUM(Q6:Q16)</f>
        <v>15</v>
      </c>
      <c r="R17" s="325">
        <f>SUM(R6:R16)</f>
        <v>15</v>
      </c>
    </row>
    <row r="18" spans="1:18" x14ac:dyDescent="0.2">
      <c r="A18" s="27" t="s">
        <v>112</v>
      </c>
      <c r="B18" s="326"/>
      <c r="C18" s="766"/>
      <c r="D18" s="766"/>
      <c r="E18" s="766"/>
      <c r="F18" s="766"/>
      <c r="G18" s="766"/>
      <c r="H18" s="766"/>
      <c r="I18" s="766"/>
      <c r="J18" s="766"/>
      <c r="K18" s="766"/>
      <c r="L18" s="766"/>
      <c r="M18" s="766"/>
      <c r="N18" s="766"/>
      <c r="O18" s="766"/>
      <c r="P18" s="766"/>
      <c r="Q18" s="766"/>
      <c r="R18" s="767"/>
    </row>
    <row r="19" spans="1:18" x14ac:dyDescent="0.2">
      <c r="A19" s="17" t="s">
        <v>86</v>
      </c>
      <c r="B19" s="316" t="s">
        <v>87</v>
      </c>
      <c r="C19" s="317"/>
      <c r="D19" s="317"/>
      <c r="E19" s="317"/>
      <c r="F19" s="317"/>
      <c r="G19" s="317"/>
      <c r="H19" s="317"/>
      <c r="I19" s="317"/>
      <c r="J19" s="317"/>
      <c r="K19" s="317"/>
      <c r="L19" s="317"/>
      <c r="M19" s="317"/>
      <c r="N19" s="317"/>
      <c r="O19" s="317"/>
      <c r="P19" s="317"/>
      <c r="Q19" s="317"/>
      <c r="R19" s="318"/>
    </row>
    <row r="20" spans="1:18" x14ac:dyDescent="0.2">
      <c r="A20" s="20" t="s">
        <v>88</v>
      </c>
      <c r="B20" s="319" t="s">
        <v>89</v>
      </c>
      <c r="C20" s="319">
        <v>0</v>
      </c>
      <c r="D20" s="320">
        <v>0</v>
      </c>
      <c r="E20" s="320">
        <v>0</v>
      </c>
      <c r="F20" s="320">
        <v>0</v>
      </c>
      <c r="G20" s="319">
        <v>0</v>
      </c>
      <c r="H20" s="320">
        <v>0</v>
      </c>
      <c r="I20" s="320">
        <v>0</v>
      </c>
      <c r="J20" s="320">
        <v>0</v>
      </c>
      <c r="K20" s="319">
        <v>0</v>
      </c>
      <c r="L20" s="320">
        <v>0</v>
      </c>
      <c r="M20" s="320">
        <v>0</v>
      </c>
      <c r="N20" s="320">
        <v>0</v>
      </c>
      <c r="O20" s="319">
        <v>0</v>
      </c>
      <c r="P20" s="320">
        <v>0</v>
      </c>
      <c r="Q20" s="320">
        <v>0</v>
      </c>
      <c r="R20" s="321">
        <v>0</v>
      </c>
    </row>
    <row r="21" spans="1:18" x14ac:dyDescent="0.2">
      <c r="A21" s="20" t="s">
        <v>90</v>
      </c>
      <c r="B21" s="319" t="s">
        <v>91</v>
      </c>
      <c r="C21" s="319">
        <v>0</v>
      </c>
      <c r="D21" s="320">
        <v>0</v>
      </c>
      <c r="E21" s="320">
        <v>0</v>
      </c>
      <c r="F21" s="320">
        <v>0</v>
      </c>
      <c r="G21" s="319">
        <v>0</v>
      </c>
      <c r="H21" s="320">
        <v>0</v>
      </c>
      <c r="I21" s="320">
        <v>0</v>
      </c>
      <c r="J21" s="320">
        <v>0</v>
      </c>
      <c r="K21" s="319">
        <v>0</v>
      </c>
      <c r="L21" s="320">
        <v>0</v>
      </c>
      <c r="M21" s="320">
        <v>0</v>
      </c>
      <c r="N21" s="320">
        <v>0</v>
      </c>
      <c r="O21" s="319">
        <v>0</v>
      </c>
      <c r="P21" s="320">
        <v>0</v>
      </c>
      <c r="Q21" s="320">
        <v>0</v>
      </c>
      <c r="R21" s="321">
        <v>0</v>
      </c>
    </row>
    <row r="22" spans="1:18" x14ac:dyDescent="0.2">
      <c r="A22" s="20" t="s">
        <v>92</v>
      </c>
      <c r="B22" s="319" t="s">
        <v>93</v>
      </c>
      <c r="C22" s="319">
        <v>61</v>
      </c>
      <c r="D22" s="320">
        <v>63</v>
      </c>
      <c r="E22" s="320">
        <v>29</v>
      </c>
      <c r="F22" s="320">
        <v>26</v>
      </c>
      <c r="G22" s="319">
        <v>0</v>
      </c>
      <c r="H22" s="320">
        <v>0</v>
      </c>
      <c r="I22" s="320">
        <v>0</v>
      </c>
      <c r="J22" s="320">
        <v>0</v>
      </c>
      <c r="K22" s="319">
        <v>66</v>
      </c>
      <c r="L22" s="320">
        <v>66</v>
      </c>
      <c r="M22" s="320">
        <v>31</v>
      </c>
      <c r="N22" s="320">
        <v>27</v>
      </c>
      <c r="O22" s="319">
        <v>17</v>
      </c>
      <c r="P22" s="320">
        <v>17</v>
      </c>
      <c r="Q22" s="320">
        <v>9</v>
      </c>
      <c r="R22" s="321">
        <v>9</v>
      </c>
    </row>
    <row r="23" spans="1:18" x14ac:dyDescent="0.2">
      <c r="A23" s="20" t="s">
        <v>94</v>
      </c>
      <c r="B23" s="319" t="s">
        <v>95</v>
      </c>
      <c r="C23" s="319">
        <v>0</v>
      </c>
      <c r="D23" s="320">
        <v>0</v>
      </c>
      <c r="E23" s="320">
        <v>0</v>
      </c>
      <c r="F23" s="320">
        <v>0</v>
      </c>
      <c r="G23" s="319">
        <v>0</v>
      </c>
      <c r="H23" s="320">
        <v>0</v>
      </c>
      <c r="I23" s="320">
        <v>0</v>
      </c>
      <c r="J23" s="320">
        <v>0</v>
      </c>
      <c r="K23" s="319">
        <v>0</v>
      </c>
      <c r="L23" s="320">
        <v>0</v>
      </c>
      <c r="M23" s="320">
        <v>0</v>
      </c>
      <c r="N23" s="320">
        <v>0</v>
      </c>
      <c r="O23" s="319">
        <v>0</v>
      </c>
      <c r="P23" s="320">
        <v>0</v>
      </c>
      <c r="Q23" s="320">
        <v>0</v>
      </c>
      <c r="R23" s="321">
        <v>0</v>
      </c>
    </row>
    <row r="24" spans="1:18" x14ac:dyDescent="0.2">
      <c r="A24" s="20" t="s">
        <v>96</v>
      </c>
      <c r="B24" s="319" t="s">
        <v>97</v>
      </c>
      <c r="C24" s="319">
        <v>0</v>
      </c>
      <c r="D24" s="320">
        <v>0</v>
      </c>
      <c r="E24" s="320">
        <v>0</v>
      </c>
      <c r="F24" s="320">
        <v>0</v>
      </c>
      <c r="G24" s="319">
        <v>0</v>
      </c>
      <c r="H24" s="320">
        <v>0</v>
      </c>
      <c r="I24" s="320">
        <v>0</v>
      </c>
      <c r="J24" s="320">
        <v>0</v>
      </c>
      <c r="K24" s="319">
        <v>0</v>
      </c>
      <c r="L24" s="320">
        <v>0</v>
      </c>
      <c r="M24" s="320">
        <v>0</v>
      </c>
      <c r="N24" s="320">
        <v>0</v>
      </c>
      <c r="O24" s="319">
        <v>0</v>
      </c>
      <c r="P24" s="320">
        <v>0</v>
      </c>
      <c r="Q24" s="320">
        <v>0</v>
      </c>
      <c r="R24" s="321">
        <v>0</v>
      </c>
    </row>
    <row r="25" spans="1:18" x14ac:dyDescent="0.2">
      <c r="A25" s="20" t="s">
        <v>98</v>
      </c>
      <c r="B25" s="319" t="s">
        <v>99</v>
      </c>
      <c r="C25" s="319">
        <v>0</v>
      </c>
      <c r="D25" s="320">
        <v>0</v>
      </c>
      <c r="E25" s="320">
        <v>0</v>
      </c>
      <c r="F25" s="320">
        <v>0</v>
      </c>
      <c r="G25" s="319">
        <v>0</v>
      </c>
      <c r="H25" s="320">
        <v>0</v>
      </c>
      <c r="I25" s="320">
        <v>0</v>
      </c>
      <c r="J25" s="320">
        <v>0</v>
      </c>
      <c r="K25" s="319">
        <v>0</v>
      </c>
      <c r="L25" s="320">
        <v>0</v>
      </c>
      <c r="M25" s="320">
        <v>0</v>
      </c>
      <c r="N25" s="320">
        <v>0</v>
      </c>
      <c r="O25" s="319">
        <v>0</v>
      </c>
      <c r="P25" s="320">
        <v>0</v>
      </c>
      <c r="Q25" s="320">
        <v>0</v>
      </c>
      <c r="R25" s="321">
        <v>0</v>
      </c>
    </row>
    <row r="26" spans="1:18" x14ac:dyDescent="0.2">
      <c r="A26" s="20" t="s">
        <v>100</v>
      </c>
      <c r="B26" s="319" t="s">
        <v>101</v>
      </c>
      <c r="C26" s="319">
        <v>0</v>
      </c>
      <c r="D26" s="320">
        <v>0</v>
      </c>
      <c r="E26" s="320">
        <v>0</v>
      </c>
      <c r="F26" s="320">
        <v>0</v>
      </c>
      <c r="G26" s="319">
        <v>0</v>
      </c>
      <c r="H26" s="320">
        <v>0</v>
      </c>
      <c r="I26" s="320">
        <v>0</v>
      </c>
      <c r="J26" s="320">
        <v>0</v>
      </c>
      <c r="K26" s="319">
        <v>0</v>
      </c>
      <c r="L26" s="320">
        <v>0</v>
      </c>
      <c r="M26" s="320">
        <v>0</v>
      </c>
      <c r="N26" s="320">
        <v>0</v>
      </c>
      <c r="O26" s="319">
        <v>0</v>
      </c>
      <c r="P26" s="320">
        <v>0</v>
      </c>
      <c r="Q26" s="320">
        <v>0</v>
      </c>
      <c r="R26" s="321">
        <v>0</v>
      </c>
    </row>
    <row r="27" spans="1:18" x14ac:dyDescent="0.2">
      <c r="A27" s="20" t="s">
        <v>102</v>
      </c>
      <c r="B27" s="319" t="s">
        <v>103</v>
      </c>
      <c r="C27" s="319">
        <v>0</v>
      </c>
      <c r="D27" s="320">
        <v>0</v>
      </c>
      <c r="E27" s="320">
        <v>0</v>
      </c>
      <c r="F27" s="320">
        <v>0</v>
      </c>
      <c r="G27" s="319">
        <v>0</v>
      </c>
      <c r="H27" s="320">
        <v>0</v>
      </c>
      <c r="I27" s="320">
        <v>0</v>
      </c>
      <c r="J27" s="320">
        <v>0</v>
      </c>
      <c r="K27" s="319">
        <v>0</v>
      </c>
      <c r="L27" s="320">
        <v>0</v>
      </c>
      <c r="M27" s="320">
        <v>0</v>
      </c>
      <c r="N27" s="320">
        <v>0</v>
      </c>
      <c r="O27" s="319">
        <v>0</v>
      </c>
      <c r="P27" s="320">
        <v>0</v>
      </c>
      <c r="Q27" s="320">
        <v>0</v>
      </c>
      <c r="R27" s="321">
        <v>0</v>
      </c>
    </row>
    <row r="28" spans="1:18" x14ac:dyDescent="0.2">
      <c r="A28" s="20" t="s">
        <v>104</v>
      </c>
      <c r="B28" s="319" t="s">
        <v>105</v>
      </c>
      <c r="C28" s="319">
        <v>0</v>
      </c>
      <c r="D28" s="320">
        <v>0</v>
      </c>
      <c r="E28" s="320">
        <v>0</v>
      </c>
      <c r="F28" s="320">
        <v>0</v>
      </c>
      <c r="G28" s="319">
        <v>0</v>
      </c>
      <c r="H28" s="320">
        <v>0</v>
      </c>
      <c r="I28" s="320">
        <v>0</v>
      </c>
      <c r="J28" s="320">
        <v>0</v>
      </c>
      <c r="K28" s="319">
        <v>0</v>
      </c>
      <c r="L28" s="320">
        <v>0</v>
      </c>
      <c r="M28" s="320">
        <v>0</v>
      </c>
      <c r="N28" s="320">
        <v>0</v>
      </c>
      <c r="O28" s="319">
        <v>0</v>
      </c>
      <c r="P28" s="320">
        <v>0</v>
      </c>
      <c r="Q28" s="320">
        <v>0</v>
      </c>
      <c r="R28" s="321">
        <v>0</v>
      </c>
    </row>
    <row r="29" spans="1:18" x14ac:dyDescent="0.2">
      <c r="A29" s="20" t="s">
        <v>106</v>
      </c>
      <c r="B29" s="319" t="s">
        <v>107</v>
      </c>
      <c r="C29" s="319">
        <v>86</v>
      </c>
      <c r="D29" s="320">
        <v>87</v>
      </c>
      <c r="E29" s="320">
        <v>48</v>
      </c>
      <c r="F29" s="320">
        <v>44</v>
      </c>
      <c r="G29" s="319">
        <v>0</v>
      </c>
      <c r="H29" s="320">
        <v>0</v>
      </c>
      <c r="I29" s="320">
        <v>0</v>
      </c>
      <c r="J29" s="320">
        <v>0</v>
      </c>
      <c r="K29" s="319">
        <v>0</v>
      </c>
      <c r="L29" s="320">
        <v>0</v>
      </c>
      <c r="M29" s="320">
        <v>0</v>
      </c>
      <c r="N29" s="320">
        <v>0</v>
      </c>
      <c r="O29" s="319">
        <v>0</v>
      </c>
      <c r="P29" s="320">
        <v>0</v>
      </c>
      <c r="Q29" s="320">
        <v>0</v>
      </c>
      <c r="R29" s="321">
        <v>0</v>
      </c>
    </row>
    <row r="30" spans="1:18" x14ac:dyDescent="0.2">
      <c r="A30" s="20" t="s">
        <v>108</v>
      </c>
      <c r="B30" s="319" t="s">
        <v>109</v>
      </c>
      <c r="C30" s="319">
        <v>0</v>
      </c>
      <c r="D30" s="320">
        <v>0</v>
      </c>
      <c r="E30" s="320">
        <v>0</v>
      </c>
      <c r="F30" s="320">
        <v>0</v>
      </c>
      <c r="G30" s="319">
        <v>0</v>
      </c>
      <c r="H30" s="320">
        <v>0</v>
      </c>
      <c r="I30" s="320">
        <v>0</v>
      </c>
      <c r="J30" s="320">
        <v>0</v>
      </c>
      <c r="K30" s="319">
        <v>0</v>
      </c>
      <c r="L30" s="320">
        <v>0</v>
      </c>
      <c r="M30" s="320">
        <v>0</v>
      </c>
      <c r="N30" s="320">
        <v>0</v>
      </c>
      <c r="O30" s="319">
        <v>0</v>
      </c>
      <c r="P30" s="320">
        <v>0</v>
      </c>
      <c r="Q30" s="320">
        <v>0</v>
      </c>
      <c r="R30" s="321">
        <v>0</v>
      </c>
    </row>
    <row r="31" spans="1:18" x14ac:dyDescent="0.2">
      <c r="A31" s="24" t="s">
        <v>110</v>
      </c>
      <c r="B31" s="322" t="s">
        <v>111</v>
      </c>
      <c r="C31" s="323">
        <v>143</v>
      </c>
      <c r="D31" s="324">
        <f>SUM(D20:D30)</f>
        <v>150</v>
      </c>
      <c r="E31" s="324">
        <f>SUM(E20:E30)</f>
        <v>77</v>
      </c>
      <c r="F31" s="324">
        <f>SUM(F20:F30)</f>
        <v>70</v>
      </c>
      <c r="G31" s="323">
        <v>0</v>
      </c>
      <c r="H31" s="324">
        <f>SUM(H20:H30)</f>
        <v>0</v>
      </c>
      <c r="I31" s="324">
        <f>SUM(I20:I30)</f>
        <v>0</v>
      </c>
      <c r="J31" s="324">
        <f>SUM(J20:J30)</f>
        <v>0</v>
      </c>
      <c r="K31" s="323">
        <v>66</v>
      </c>
      <c r="L31" s="324">
        <f>SUM(L20:L30)</f>
        <v>66</v>
      </c>
      <c r="M31" s="324">
        <f>SUM(M20:M30)</f>
        <v>31</v>
      </c>
      <c r="N31" s="324">
        <f>SUM(N20:N30)</f>
        <v>27</v>
      </c>
      <c r="O31" s="323">
        <v>17</v>
      </c>
      <c r="P31" s="324">
        <f>SUM(P20:P30)</f>
        <v>17</v>
      </c>
      <c r="Q31" s="324">
        <f>SUM(Q20:Q30)</f>
        <v>9</v>
      </c>
      <c r="R31" s="325">
        <f>SUM(R20:R30)</f>
        <v>9</v>
      </c>
    </row>
    <row r="32" spans="1:18" x14ac:dyDescent="0.2">
      <c r="A32" s="27" t="s">
        <v>113</v>
      </c>
      <c r="B32" s="326"/>
      <c r="C32" s="766"/>
      <c r="D32" s="766"/>
      <c r="E32" s="766"/>
      <c r="F32" s="766"/>
      <c r="G32" s="766"/>
      <c r="H32" s="766"/>
      <c r="I32" s="766"/>
      <c r="J32" s="766"/>
      <c r="K32" s="766"/>
      <c r="L32" s="766"/>
      <c r="M32" s="766"/>
      <c r="N32" s="766"/>
      <c r="O32" s="766"/>
      <c r="P32" s="766"/>
      <c r="Q32" s="766"/>
      <c r="R32" s="767"/>
    </row>
    <row r="33" spans="1:18" x14ac:dyDescent="0.2">
      <c r="A33" s="17" t="s">
        <v>86</v>
      </c>
      <c r="B33" s="316" t="s">
        <v>87</v>
      </c>
      <c r="C33" s="317"/>
      <c r="D33" s="317"/>
      <c r="E33" s="317"/>
      <c r="F33" s="317"/>
      <c r="G33" s="317"/>
      <c r="H33" s="317"/>
      <c r="I33" s="317"/>
      <c r="J33" s="317"/>
      <c r="K33" s="317"/>
      <c r="L33" s="317"/>
      <c r="M33" s="317"/>
      <c r="N33" s="317"/>
      <c r="O33" s="317"/>
      <c r="P33" s="317"/>
      <c r="Q33" s="317"/>
      <c r="R33" s="318"/>
    </row>
    <row r="34" spans="1:18" x14ac:dyDescent="0.2">
      <c r="A34" s="20" t="s">
        <v>88</v>
      </c>
      <c r="B34" s="319" t="s">
        <v>89</v>
      </c>
      <c r="C34" s="319">
        <v>0</v>
      </c>
      <c r="D34" s="320">
        <v>0</v>
      </c>
      <c r="E34" s="320">
        <v>0</v>
      </c>
      <c r="F34" s="320">
        <v>0</v>
      </c>
      <c r="G34" s="319">
        <v>0</v>
      </c>
      <c r="H34" s="320">
        <v>0</v>
      </c>
      <c r="I34" s="320">
        <v>0</v>
      </c>
      <c r="J34" s="320">
        <v>0</v>
      </c>
      <c r="K34" s="319">
        <v>0</v>
      </c>
      <c r="L34" s="320">
        <v>0</v>
      </c>
      <c r="M34" s="320">
        <v>0</v>
      </c>
      <c r="N34" s="320">
        <v>0</v>
      </c>
      <c r="O34" s="319">
        <v>0</v>
      </c>
      <c r="P34" s="320">
        <v>0</v>
      </c>
      <c r="Q34" s="320">
        <v>0</v>
      </c>
      <c r="R34" s="321">
        <v>0</v>
      </c>
    </row>
    <row r="35" spans="1:18" x14ac:dyDescent="0.2">
      <c r="A35" s="20" t="s">
        <v>90</v>
      </c>
      <c r="B35" s="319" t="s">
        <v>91</v>
      </c>
      <c r="C35" s="319">
        <v>88</v>
      </c>
      <c r="D35" s="320">
        <v>88</v>
      </c>
      <c r="E35" s="320">
        <v>64</v>
      </c>
      <c r="F35" s="320">
        <v>56</v>
      </c>
      <c r="G35" s="319">
        <v>0</v>
      </c>
      <c r="H35" s="320">
        <v>0</v>
      </c>
      <c r="I35" s="320">
        <v>0</v>
      </c>
      <c r="J35" s="320">
        <v>0</v>
      </c>
      <c r="K35" s="319">
        <v>39</v>
      </c>
      <c r="L35" s="320">
        <v>39</v>
      </c>
      <c r="M35" s="320">
        <v>23</v>
      </c>
      <c r="N35" s="320">
        <v>18</v>
      </c>
      <c r="O35" s="319">
        <v>0</v>
      </c>
      <c r="P35" s="320">
        <v>0</v>
      </c>
      <c r="Q35" s="320">
        <v>0</v>
      </c>
      <c r="R35" s="321">
        <v>0</v>
      </c>
    </row>
    <row r="36" spans="1:18" x14ac:dyDescent="0.2">
      <c r="A36" s="20" t="s">
        <v>92</v>
      </c>
      <c r="B36" s="319" t="s">
        <v>93</v>
      </c>
      <c r="C36" s="319">
        <v>91</v>
      </c>
      <c r="D36" s="320">
        <v>91</v>
      </c>
      <c r="E36" s="320">
        <v>71</v>
      </c>
      <c r="F36" s="320">
        <v>67</v>
      </c>
      <c r="G36" s="319">
        <v>0</v>
      </c>
      <c r="H36" s="320">
        <v>0</v>
      </c>
      <c r="I36" s="320">
        <v>0</v>
      </c>
      <c r="J36" s="320">
        <v>0</v>
      </c>
      <c r="K36" s="319">
        <v>31</v>
      </c>
      <c r="L36" s="320">
        <v>31</v>
      </c>
      <c r="M36" s="320">
        <v>19</v>
      </c>
      <c r="N36" s="320">
        <v>16</v>
      </c>
      <c r="O36" s="319">
        <v>8</v>
      </c>
      <c r="P36" s="320">
        <v>8</v>
      </c>
      <c r="Q36" s="320">
        <v>7</v>
      </c>
      <c r="R36" s="321">
        <v>7</v>
      </c>
    </row>
    <row r="37" spans="1:18" x14ac:dyDescent="0.2">
      <c r="A37" s="20" t="s">
        <v>94</v>
      </c>
      <c r="B37" s="319" t="s">
        <v>95</v>
      </c>
      <c r="C37" s="319">
        <v>0</v>
      </c>
      <c r="D37" s="320">
        <v>0</v>
      </c>
      <c r="E37" s="320">
        <v>0</v>
      </c>
      <c r="F37" s="320">
        <v>0</v>
      </c>
      <c r="G37" s="319">
        <v>0</v>
      </c>
      <c r="H37" s="320">
        <v>0</v>
      </c>
      <c r="I37" s="320">
        <v>0</v>
      </c>
      <c r="J37" s="320">
        <v>0</v>
      </c>
      <c r="K37" s="319">
        <v>0</v>
      </c>
      <c r="L37" s="320">
        <v>0</v>
      </c>
      <c r="M37" s="320">
        <v>0</v>
      </c>
      <c r="N37" s="320">
        <v>0</v>
      </c>
      <c r="O37" s="319">
        <v>0</v>
      </c>
      <c r="P37" s="320">
        <v>0</v>
      </c>
      <c r="Q37" s="320">
        <v>0</v>
      </c>
      <c r="R37" s="321">
        <v>0</v>
      </c>
    </row>
    <row r="38" spans="1:18" x14ac:dyDescent="0.2">
      <c r="A38" s="20" t="s">
        <v>96</v>
      </c>
      <c r="B38" s="319" t="s">
        <v>97</v>
      </c>
      <c r="C38" s="319">
        <v>0</v>
      </c>
      <c r="D38" s="320">
        <v>0</v>
      </c>
      <c r="E38" s="320">
        <v>0</v>
      </c>
      <c r="F38" s="320">
        <v>0</v>
      </c>
      <c r="G38" s="319">
        <v>0</v>
      </c>
      <c r="H38" s="320">
        <v>0</v>
      </c>
      <c r="I38" s="320">
        <v>0</v>
      </c>
      <c r="J38" s="320">
        <v>0</v>
      </c>
      <c r="K38" s="319">
        <v>0</v>
      </c>
      <c r="L38" s="320">
        <v>0</v>
      </c>
      <c r="M38" s="320">
        <v>0</v>
      </c>
      <c r="N38" s="320">
        <v>0</v>
      </c>
      <c r="O38" s="319">
        <v>0</v>
      </c>
      <c r="P38" s="320">
        <v>0</v>
      </c>
      <c r="Q38" s="320">
        <v>0</v>
      </c>
      <c r="R38" s="321">
        <v>0</v>
      </c>
    </row>
    <row r="39" spans="1:18" x14ac:dyDescent="0.2">
      <c r="A39" s="20" t="s">
        <v>98</v>
      </c>
      <c r="B39" s="319" t="s">
        <v>99</v>
      </c>
      <c r="C39" s="319">
        <v>0</v>
      </c>
      <c r="D39" s="320">
        <v>0</v>
      </c>
      <c r="E39" s="320">
        <v>0</v>
      </c>
      <c r="F39" s="320">
        <v>0</v>
      </c>
      <c r="G39" s="319">
        <v>0</v>
      </c>
      <c r="H39" s="320">
        <v>0</v>
      </c>
      <c r="I39" s="320">
        <v>0</v>
      </c>
      <c r="J39" s="320">
        <v>0</v>
      </c>
      <c r="K39" s="319">
        <v>0</v>
      </c>
      <c r="L39" s="320">
        <v>0</v>
      </c>
      <c r="M39" s="320">
        <v>0</v>
      </c>
      <c r="N39" s="320">
        <v>0</v>
      </c>
      <c r="O39" s="319">
        <v>0</v>
      </c>
      <c r="P39" s="320">
        <v>0</v>
      </c>
      <c r="Q39" s="320">
        <v>0</v>
      </c>
      <c r="R39" s="321">
        <v>0</v>
      </c>
    </row>
    <row r="40" spans="1:18" x14ac:dyDescent="0.2">
      <c r="A40" s="20" t="s">
        <v>100</v>
      </c>
      <c r="B40" s="319" t="s">
        <v>101</v>
      </c>
      <c r="C40" s="319">
        <v>0</v>
      </c>
      <c r="D40" s="320">
        <v>0</v>
      </c>
      <c r="E40" s="320">
        <v>0</v>
      </c>
      <c r="F40" s="320">
        <v>0</v>
      </c>
      <c r="G40" s="319">
        <v>0</v>
      </c>
      <c r="H40" s="320">
        <v>0</v>
      </c>
      <c r="I40" s="320">
        <v>0</v>
      </c>
      <c r="J40" s="320">
        <v>0</v>
      </c>
      <c r="K40" s="319">
        <v>0</v>
      </c>
      <c r="L40" s="320">
        <v>0</v>
      </c>
      <c r="M40" s="320">
        <v>0</v>
      </c>
      <c r="N40" s="320">
        <v>0</v>
      </c>
      <c r="O40" s="319">
        <v>0</v>
      </c>
      <c r="P40" s="320">
        <v>0</v>
      </c>
      <c r="Q40" s="320">
        <v>0</v>
      </c>
      <c r="R40" s="321">
        <v>0</v>
      </c>
    </row>
    <row r="41" spans="1:18" x14ac:dyDescent="0.2">
      <c r="A41" s="20" t="s">
        <v>102</v>
      </c>
      <c r="B41" s="319" t="s">
        <v>103</v>
      </c>
      <c r="C41" s="319">
        <v>0</v>
      </c>
      <c r="D41" s="320">
        <v>0</v>
      </c>
      <c r="E41" s="320">
        <v>0</v>
      </c>
      <c r="F41" s="320">
        <v>0</v>
      </c>
      <c r="G41" s="319">
        <v>0</v>
      </c>
      <c r="H41" s="320">
        <v>0</v>
      </c>
      <c r="I41" s="320">
        <v>0</v>
      </c>
      <c r="J41" s="320">
        <v>0</v>
      </c>
      <c r="K41" s="319">
        <v>0</v>
      </c>
      <c r="L41" s="320">
        <v>0</v>
      </c>
      <c r="M41" s="320">
        <v>0</v>
      </c>
      <c r="N41" s="320">
        <v>0</v>
      </c>
      <c r="O41" s="319">
        <v>0</v>
      </c>
      <c r="P41" s="320">
        <v>0</v>
      </c>
      <c r="Q41" s="320">
        <v>0</v>
      </c>
      <c r="R41" s="321">
        <v>0</v>
      </c>
    </row>
    <row r="42" spans="1:18" x14ac:dyDescent="0.2">
      <c r="A42" s="20" t="s">
        <v>104</v>
      </c>
      <c r="B42" s="319" t="s">
        <v>105</v>
      </c>
      <c r="C42" s="319">
        <v>0</v>
      </c>
      <c r="D42" s="320">
        <v>0</v>
      </c>
      <c r="E42" s="320">
        <v>0</v>
      </c>
      <c r="F42" s="320">
        <v>0</v>
      </c>
      <c r="G42" s="319">
        <v>0</v>
      </c>
      <c r="H42" s="320">
        <v>0</v>
      </c>
      <c r="I42" s="320">
        <v>0</v>
      </c>
      <c r="J42" s="320">
        <v>0</v>
      </c>
      <c r="K42" s="319">
        <v>0</v>
      </c>
      <c r="L42" s="320">
        <v>0</v>
      </c>
      <c r="M42" s="320">
        <v>0</v>
      </c>
      <c r="N42" s="320">
        <v>0</v>
      </c>
      <c r="O42" s="319">
        <v>0</v>
      </c>
      <c r="P42" s="320">
        <v>0</v>
      </c>
      <c r="Q42" s="320">
        <v>0</v>
      </c>
      <c r="R42" s="321">
        <v>0</v>
      </c>
    </row>
    <row r="43" spans="1:18" x14ac:dyDescent="0.2">
      <c r="A43" s="20" t="s">
        <v>106</v>
      </c>
      <c r="B43" s="319" t="s">
        <v>107</v>
      </c>
      <c r="C43" s="319">
        <v>57</v>
      </c>
      <c r="D43" s="320">
        <v>57</v>
      </c>
      <c r="E43" s="320">
        <v>40</v>
      </c>
      <c r="F43" s="320">
        <v>35</v>
      </c>
      <c r="G43" s="319">
        <v>0</v>
      </c>
      <c r="H43" s="320">
        <v>0</v>
      </c>
      <c r="I43" s="320">
        <v>0</v>
      </c>
      <c r="J43" s="320">
        <v>0</v>
      </c>
      <c r="K43" s="319">
        <v>58</v>
      </c>
      <c r="L43" s="320">
        <v>58</v>
      </c>
      <c r="M43" s="320">
        <v>37</v>
      </c>
      <c r="N43" s="320">
        <v>27</v>
      </c>
      <c r="O43" s="319">
        <v>0</v>
      </c>
      <c r="P43" s="320">
        <v>0</v>
      </c>
      <c r="Q43" s="320">
        <v>0</v>
      </c>
      <c r="R43" s="321">
        <v>0</v>
      </c>
    </row>
    <row r="44" spans="1:18" x14ac:dyDescent="0.2">
      <c r="A44" s="20" t="s">
        <v>108</v>
      </c>
      <c r="B44" s="319" t="s">
        <v>109</v>
      </c>
      <c r="C44" s="319">
        <v>0</v>
      </c>
      <c r="D44" s="320">
        <v>0</v>
      </c>
      <c r="E44" s="320">
        <v>0</v>
      </c>
      <c r="F44" s="320">
        <v>0</v>
      </c>
      <c r="G44" s="319">
        <v>0</v>
      </c>
      <c r="H44" s="320">
        <v>0</v>
      </c>
      <c r="I44" s="320">
        <v>0</v>
      </c>
      <c r="J44" s="320">
        <v>0</v>
      </c>
      <c r="K44" s="319">
        <v>0</v>
      </c>
      <c r="L44" s="320">
        <v>0</v>
      </c>
      <c r="M44" s="320">
        <v>0</v>
      </c>
      <c r="N44" s="320">
        <v>0</v>
      </c>
      <c r="O44" s="319">
        <v>0</v>
      </c>
      <c r="P44" s="320">
        <v>0</v>
      </c>
      <c r="Q44" s="320">
        <v>0</v>
      </c>
      <c r="R44" s="321">
        <v>0</v>
      </c>
    </row>
    <row r="45" spans="1:18" x14ac:dyDescent="0.2">
      <c r="A45" s="24" t="s">
        <v>110</v>
      </c>
      <c r="B45" s="322" t="s">
        <v>111</v>
      </c>
      <c r="C45" s="323">
        <v>219</v>
      </c>
      <c r="D45" s="324">
        <f>SUM(D34:D44)</f>
        <v>236</v>
      </c>
      <c r="E45" s="324">
        <f>SUM(E34:E44)</f>
        <v>175</v>
      </c>
      <c r="F45" s="324">
        <f>SUM(F34:F44)</f>
        <v>158</v>
      </c>
      <c r="G45" s="323">
        <v>0</v>
      </c>
      <c r="H45" s="324">
        <f>SUM(H34:H44)</f>
        <v>0</v>
      </c>
      <c r="I45" s="324">
        <f>SUM(I34:I44)</f>
        <v>0</v>
      </c>
      <c r="J45" s="324">
        <f>SUM(J34:J44)</f>
        <v>0</v>
      </c>
      <c r="K45" s="323">
        <v>121</v>
      </c>
      <c r="L45" s="324">
        <f>SUM(L34:L44)</f>
        <v>128</v>
      </c>
      <c r="M45" s="324">
        <f>SUM(M34:M44)</f>
        <v>79</v>
      </c>
      <c r="N45" s="324">
        <f>SUM(N34:N44)</f>
        <v>61</v>
      </c>
      <c r="O45" s="323">
        <v>8</v>
      </c>
      <c r="P45" s="324">
        <f>SUM(P34:P44)</f>
        <v>8</v>
      </c>
      <c r="Q45" s="324">
        <f>SUM(Q34:Q44)</f>
        <v>7</v>
      </c>
      <c r="R45" s="325">
        <f>SUM(R34:R44)</f>
        <v>7</v>
      </c>
    </row>
    <row r="46" spans="1:18" x14ac:dyDescent="0.2">
      <c r="A46" s="27" t="s">
        <v>114</v>
      </c>
      <c r="B46" s="326"/>
      <c r="C46" s="766"/>
      <c r="D46" s="766"/>
      <c r="E46" s="766"/>
      <c r="F46" s="766"/>
      <c r="G46" s="766"/>
      <c r="H46" s="766"/>
      <c r="I46" s="766"/>
      <c r="J46" s="766"/>
      <c r="K46" s="766"/>
      <c r="L46" s="766"/>
      <c r="M46" s="766"/>
      <c r="N46" s="766"/>
      <c r="O46" s="766"/>
      <c r="P46" s="766"/>
      <c r="Q46" s="766"/>
      <c r="R46" s="767"/>
    </row>
    <row r="47" spans="1:18" x14ac:dyDescent="0.2">
      <c r="A47" s="17" t="s">
        <v>86</v>
      </c>
      <c r="B47" s="316" t="s">
        <v>87</v>
      </c>
      <c r="C47" s="317"/>
      <c r="D47" s="317"/>
      <c r="E47" s="317"/>
      <c r="F47" s="317"/>
      <c r="G47" s="317"/>
      <c r="H47" s="317"/>
      <c r="I47" s="317"/>
      <c r="J47" s="317"/>
      <c r="K47" s="317"/>
      <c r="L47" s="317"/>
      <c r="M47" s="317"/>
      <c r="N47" s="317"/>
      <c r="O47" s="317"/>
      <c r="P47" s="317"/>
      <c r="Q47" s="317"/>
      <c r="R47" s="318"/>
    </row>
    <row r="48" spans="1:18" x14ac:dyDescent="0.2">
      <c r="A48" s="20" t="s">
        <v>88</v>
      </c>
      <c r="B48" s="319" t="s">
        <v>89</v>
      </c>
      <c r="C48" s="319">
        <v>0</v>
      </c>
      <c r="D48" s="320">
        <v>0</v>
      </c>
      <c r="E48" s="320">
        <v>0</v>
      </c>
      <c r="F48" s="320">
        <v>0</v>
      </c>
      <c r="G48" s="319">
        <v>0</v>
      </c>
      <c r="H48" s="320">
        <v>0</v>
      </c>
      <c r="I48" s="320">
        <v>0</v>
      </c>
      <c r="J48" s="320">
        <v>0</v>
      </c>
      <c r="K48" s="319">
        <v>0</v>
      </c>
      <c r="L48" s="320">
        <v>0</v>
      </c>
      <c r="M48" s="320">
        <v>0</v>
      </c>
      <c r="N48" s="320">
        <v>0</v>
      </c>
      <c r="O48" s="319">
        <v>0</v>
      </c>
      <c r="P48" s="320">
        <v>0</v>
      </c>
      <c r="Q48" s="320">
        <v>0</v>
      </c>
      <c r="R48" s="321">
        <v>0</v>
      </c>
    </row>
    <row r="49" spans="1:18" x14ac:dyDescent="0.2">
      <c r="A49" s="20" t="s">
        <v>90</v>
      </c>
      <c r="B49" s="319" t="s">
        <v>91</v>
      </c>
      <c r="C49" s="319">
        <v>0</v>
      </c>
      <c r="D49" s="320">
        <v>0</v>
      </c>
      <c r="E49" s="320">
        <v>0</v>
      </c>
      <c r="F49" s="320">
        <v>0</v>
      </c>
      <c r="G49" s="319">
        <v>0</v>
      </c>
      <c r="H49" s="320">
        <v>0</v>
      </c>
      <c r="I49" s="320">
        <v>0</v>
      </c>
      <c r="J49" s="320">
        <v>0</v>
      </c>
      <c r="K49" s="319">
        <v>0</v>
      </c>
      <c r="L49" s="320">
        <v>0</v>
      </c>
      <c r="M49" s="320">
        <v>0</v>
      </c>
      <c r="N49" s="320">
        <v>0</v>
      </c>
      <c r="O49" s="319">
        <v>0</v>
      </c>
      <c r="P49" s="320">
        <v>0</v>
      </c>
      <c r="Q49" s="320">
        <v>0</v>
      </c>
      <c r="R49" s="321">
        <v>0</v>
      </c>
    </row>
    <row r="50" spans="1:18" x14ac:dyDescent="0.2">
      <c r="A50" s="20" t="s">
        <v>92</v>
      </c>
      <c r="B50" s="319" t="s">
        <v>93</v>
      </c>
      <c r="C50" s="319">
        <v>0</v>
      </c>
      <c r="D50" s="320">
        <v>0</v>
      </c>
      <c r="E50" s="320">
        <v>0</v>
      </c>
      <c r="F50" s="320">
        <v>0</v>
      </c>
      <c r="G50" s="319">
        <v>0</v>
      </c>
      <c r="H50" s="320">
        <v>0</v>
      </c>
      <c r="I50" s="320">
        <v>0</v>
      </c>
      <c r="J50" s="320">
        <v>0</v>
      </c>
      <c r="K50" s="319">
        <v>0</v>
      </c>
      <c r="L50" s="320">
        <v>0</v>
      </c>
      <c r="M50" s="320">
        <v>0</v>
      </c>
      <c r="N50" s="320">
        <v>0</v>
      </c>
      <c r="O50" s="319">
        <v>0</v>
      </c>
      <c r="P50" s="320">
        <v>0</v>
      </c>
      <c r="Q50" s="320">
        <v>0</v>
      </c>
      <c r="R50" s="321">
        <v>0</v>
      </c>
    </row>
    <row r="51" spans="1:18" x14ac:dyDescent="0.2">
      <c r="A51" s="20" t="s">
        <v>94</v>
      </c>
      <c r="B51" s="319" t="s">
        <v>95</v>
      </c>
      <c r="C51" s="319">
        <v>0</v>
      </c>
      <c r="D51" s="320">
        <v>0</v>
      </c>
      <c r="E51" s="320">
        <v>0</v>
      </c>
      <c r="F51" s="320">
        <v>0</v>
      </c>
      <c r="G51" s="319">
        <v>0</v>
      </c>
      <c r="H51" s="320">
        <v>0</v>
      </c>
      <c r="I51" s="320">
        <v>0</v>
      </c>
      <c r="J51" s="320">
        <v>0</v>
      </c>
      <c r="K51" s="319">
        <v>0</v>
      </c>
      <c r="L51" s="320">
        <v>0</v>
      </c>
      <c r="M51" s="320">
        <v>0</v>
      </c>
      <c r="N51" s="320">
        <v>0</v>
      </c>
      <c r="O51" s="319">
        <v>0</v>
      </c>
      <c r="P51" s="320">
        <v>0</v>
      </c>
      <c r="Q51" s="320">
        <v>0</v>
      </c>
      <c r="R51" s="321">
        <v>0</v>
      </c>
    </row>
    <row r="52" spans="1:18" x14ac:dyDescent="0.2">
      <c r="A52" s="20" t="s">
        <v>96</v>
      </c>
      <c r="B52" s="319" t="s">
        <v>97</v>
      </c>
      <c r="C52" s="319">
        <v>0</v>
      </c>
      <c r="D52" s="320">
        <v>0</v>
      </c>
      <c r="E52" s="320">
        <v>0</v>
      </c>
      <c r="F52" s="320">
        <v>0</v>
      </c>
      <c r="G52" s="319">
        <v>2674</v>
      </c>
      <c r="H52" s="320">
        <v>2674</v>
      </c>
      <c r="I52" s="320">
        <v>674</v>
      </c>
      <c r="J52" s="320">
        <v>611</v>
      </c>
      <c r="K52" s="319">
        <v>0</v>
      </c>
      <c r="L52" s="320">
        <v>0</v>
      </c>
      <c r="M52" s="320">
        <v>0</v>
      </c>
      <c r="N52" s="320">
        <v>0</v>
      </c>
      <c r="O52" s="319">
        <v>120</v>
      </c>
      <c r="P52" s="320">
        <v>121</v>
      </c>
      <c r="Q52" s="320">
        <v>73</v>
      </c>
      <c r="R52" s="321">
        <v>72</v>
      </c>
    </row>
    <row r="53" spans="1:18" x14ac:dyDescent="0.2">
      <c r="A53" s="20" t="s">
        <v>98</v>
      </c>
      <c r="B53" s="319" t="s">
        <v>99</v>
      </c>
      <c r="C53" s="319">
        <v>0</v>
      </c>
      <c r="D53" s="320">
        <v>0</v>
      </c>
      <c r="E53" s="320">
        <v>0</v>
      </c>
      <c r="F53" s="320">
        <v>0</v>
      </c>
      <c r="G53" s="319">
        <v>0</v>
      </c>
      <c r="H53" s="320">
        <v>0</v>
      </c>
      <c r="I53" s="320">
        <v>0</v>
      </c>
      <c r="J53" s="320">
        <v>0</v>
      </c>
      <c r="K53" s="319">
        <v>0</v>
      </c>
      <c r="L53" s="320">
        <v>0</v>
      </c>
      <c r="M53" s="320">
        <v>0</v>
      </c>
      <c r="N53" s="320">
        <v>0</v>
      </c>
      <c r="O53" s="319">
        <v>0</v>
      </c>
      <c r="P53" s="320">
        <v>0</v>
      </c>
      <c r="Q53" s="320">
        <v>0</v>
      </c>
      <c r="R53" s="321">
        <v>0</v>
      </c>
    </row>
    <row r="54" spans="1:18" x14ac:dyDescent="0.2">
      <c r="A54" s="20" t="s">
        <v>100</v>
      </c>
      <c r="B54" s="319" t="s">
        <v>101</v>
      </c>
      <c r="C54" s="319">
        <v>0</v>
      </c>
      <c r="D54" s="320">
        <v>0</v>
      </c>
      <c r="E54" s="320">
        <v>0</v>
      </c>
      <c r="F54" s="320">
        <v>0</v>
      </c>
      <c r="G54" s="319">
        <v>0</v>
      </c>
      <c r="H54" s="320">
        <v>0</v>
      </c>
      <c r="I54" s="320">
        <v>0</v>
      </c>
      <c r="J54" s="320">
        <v>0</v>
      </c>
      <c r="K54" s="319">
        <v>0</v>
      </c>
      <c r="L54" s="320">
        <v>0</v>
      </c>
      <c r="M54" s="320">
        <v>0</v>
      </c>
      <c r="N54" s="320">
        <v>0</v>
      </c>
      <c r="O54" s="319">
        <v>0</v>
      </c>
      <c r="P54" s="320">
        <v>0</v>
      </c>
      <c r="Q54" s="320">
        <v>0</v>
      </c>
      <c r="R54" s="321">
        <v>0</v>
      </c>
    </row>
    <row r="55" spans="1:18" x14ac:dyDescent="0.2">
      <c r="A55" s="20" t="s">
        <v>102</v>
      </c>
      <c r="B55" s="319" t="s">
        <v>103</v>
      </c>
      <c r="C55" s="319">
        <v>0</v>
      </c>
      <c r="D55" s="320">
        <v>0</v>
      </c>
      <c r="E55" s="320">
        <v>0</v>
      </c>
      <c r="F55" s="320">
        <v>0</v>
      </c>
      <c r="G55" s="319">
        <v>0</v>
      </c>
      <c r="H55" s="320">
        <v>0</v>
      </c>
      <c r="I55" s="320">
        <v>0</v>
      </c>
      <c r="J55" s="320">
        <v>0</v>
      </c>
      <c r="K55" s="319">
        <v>0</v>
      </c>
      <c r="L55" s="320">
        <v>0</v>
      </c>
      <c r="M55" s="320">
        <v>0</v>
      </c>
      <c r="N55" s="320">
        <v>0</v>
      </c>
      <c r="O55" s="319">
        <v>0</v>
      </c>
      <c r="P55" s="320">
        <v>0</v>
      </c>
      <c r="Q55" s="320">
        <v>0</v>
      </c>
      <c r="R55" s="321">
        <v>0</v>
      </c>
    </row>
    <row r="56" spans="1:18" x14ac:dyDescent="0.2">
      <c r="A56" s="20" t="s">
        <v>104</v>
      </c>
      <c r="B56" s="319" t="s">
        <v>105</v>
      </c>
      <c r="C56" s="319">
        <v>0</v>
      </c>
      <c r="D56" s="320">
        <v>0</v>
      </c>
      <c r="E56" s="320">
        <v>0</v>
      </c>
      <c r="F56" s="320">
        <v>0</v>
      </c>
      <c r="G56" s="319">
        <v>0</v>
      </c>
      <c r="H56" s="320">
        <v>0</v>
      </c>
      <c r="I56" s="320">
        <v>0</v>
      </c>
      <c r="J56" s="320">
        <v>0</v>
      </c>
      <c r="K56" s="319">
        <v>0</v>
      </c>
      <c r="L56" s="320">
        <v>0</v>
      </c>
      <c r="M56" s="320">
        <v>0</v>
      </c>
      <c r="N56" s="320">
        <v>0</v>
      </c>
      <c r="O56" s="319">
        <v>0</v>
      </c>
      <c r="P56" s="320">
        <v>0</v>
      </c>
      <c r="Q56" s="320">
        <v>0</v>
      </c>
      <c r="R56" s="321">
        <v>0</v>
      </c>
    </row>
    <row r="57" spans="1:18" x14ac:dyDescent="0.2">
      <c r="A57" s="20" t="s">
        <v>106</v>
      </c>
      <c r="B57" s="319" t="s">
        <v>107</v>
      </c>
      <c r="C57" s="319">
        <v>0</v>
      </c>
      <c r="D57" s="320">
        <v>0</v>
      </c>
      <c r="E57" s="320">
        <v>0</v>
      </c>
      <c r="F57" s="320">
        <v>0</v>
      </c>
      <c r="G57" s="319">
        <v>0</v>
      </c>
      <c r="H57" s="320">
        <v>0</v>
      </c>
      <c r="I57" s="320">
        <v>0</v>
      </c>
      <c r="J57" s="320">
        <v>0</v>
      </c>
      <c r="K57" s="319">
        <v>0</v>
      </c>
      <c r="L57" s="320">
        <v>0</v>
      </c>
      <c r="M57" s="320">
        <v>0</v>
      </c>
      <c r="N57" s="320">
        <v>0</v>
      </c>
      <c r="O57" s="319">
        <v>0</v>
      </c>
      <c r="P57" s="320">
        <v>0</v>
      </c>
      <c r="Q57" s="320">
        <v>0</v>
      </c>
      <c r="R57" s="321">
        <v>0</v>
      </c>
    </row>
    <row r="58" spans="1:18" x14ac:dyDescent="0.2">
      <c r="A58" s="20" t="s">
        <v>108</v>
      </c>
      <c r="B58" s="319" t="s">
        <v>109</v>
      </c>
      <c r="C58" s="319">
        <v>0</v>
      </c>
      <c r="D58" s="320">
        <v>0</v>
      </c>
      <c r="E58" s="320">
        <v>0</v>
      </c>
      <c r="F58" s="320">
        <v>0</v>
      </c>
      <c r="G58" s="319">
        <v>0</v>
      </c>
      <c r="H58" s="320">
        <v>0</v>
      </c>
      <c r="I58" s="320">
        <v>0</v>
      </c>
      <c r="J58" s="320">
        <v>0</v>
      </c>
      <c r="K58" s="319">
        <v>0</v>
      </c>
      <c r="L58" s="320">
        <v>0</v>
      </c>
      <c r="M58" s="320">
        <v>0</v>
      </c>
      <c r="N58" s="320">
        <v>0</v>
      </c>
      <c r="O58" s="319">
        <v>0</v>
      </c>
      <c r="P58" s="320">
        <v>0</v>
      </c>
      <c r="Q58" s="320">
        <v>0</v>
      </c>
      <c r="R58" s="321">
        <v>0</v>
      </c>
    </row>
    <row r="59" spans="1:18" x14ac:dyDescent="0.2">
      <c r="A59" s="24" t="s">
        <v>110</v>
      </c>
      <c r="B59" s="322" t="s">
        <v>111</v>
      </c>
      <c r="C59" s="323">
        <v>0</v>
      </c>
      <c r="D59" s="324">
        <f>SUM(D48:D58)</f>
        <v>0</v>
      </c>
      <c r="E59" s="324">
        <f>SUM(E48:E58)</f>
        <v>0</v>
      </c>
      <c r="F59" s="324">
        <f>SUM(F48:F58)</f>
        <v>0</v>
      </c>
      <c r="G59" s="323">
        <v>2674</v>
      </c>
      <c r="H59" s="324">
        <f>SUM(H48:H58)</f>
        <v>2674</v>
      </c>
      <c r="I59" s="324">
        <f>SUM(I48:I58)</f>
        <v>674</v>
      </c>
      <c r="J59" s="324">
        <f>SUM(J48:J58)</f>
        <v>611</v>
      </c>
      <c r="K59" s="323">
        <v>0</v>
      </c>
      <c r="L59" s="324">
        <f>SUM(L48:L58)</f>
        <v>0</v>
      </c>
      <c r="M59" s="324">
        <f>SUM(M48:M58)</f>
        <v>0</v>
      </c>
      <c r="N59" s="324">
        <f>SUM(N48:N58)</f>
        <v>0</v>
      </c>
      <c r="O59" s="323">
        <v>114</v>
      </c>
      <c r="P59" s="324">
        <f>SUM(P48:P58)</f>
        <v>121</v>
      </c>
      <c r="Q59" s="324">
        <f>SUM(Q48:Q58)</f>
        <v>73</v>
      </c>
      <c r="R59" s="325">
        <f>SUM(R48:R58)</f>
        <v>72</v>
      </c>
    </row>
    <row r="60" spans="1:18" x14ac:dyDescent="0.2">
      <c r="A60" s="27" t="s">
        <v>115</v>
      </c>
      <c r="B60" s="326"/>
      <c r="C60" s="766"/>
      <c r="D60" s="766"/>
      <c r="E60" s="766"/>
      <c r="F60" s="766"/>
      <c r="G60" s="766"/>
      <c r="H60" s="766"/>
      <c r="I60" s="766"/>
      <c r="J60" s="766"/>
      <c r="K60" s="766"/>
      <c r="L60" s="766"/>
      <c r="M60" s="766"/>
      <c r="N60" s="766"/>
      <c r="O60" s="766"/>
      <c r="P60" s="766"/>
      <c r="Q60" s="766"/>
      <c r="R60" s="767"/>
    </row>
    <row r="61" spans="1:18" x14ac:dyDescent="0.2">
      <c r="A61" s="17" t="s">
        <v>86</v>
      </c>
      <c r="B61" s="316" t="s">
        <v>87</v>
      </c>
      <c r="C61" s="317"/>
      <c r="D61" s="317"/>
      <c r="E61" s="317"/>
      <c r="F61" s="317"/>
      <c r="G61" s="317"/>
      <c r="H61" s="317"/>
      <c r="I61" s="317"/>
      <c r="J61" s="317"/>
      <c r="K61" s="317"/>
      <c r="L61" s="317"/>
      <c r="M61" s="317"/>
      <c r="N61" s="317"/>
      <c r="O61" s="317"/>
      <c r="P61" s="317"/>
      <c r="Q61" s="317"/>
      <c r="R61" s="318"/>
    </row>
    <row r="62" spans="1:18" x14ac:dyDescent="0.2">
      <c r="A62" s="20" t="s">
        <v>88</v>
      </c>
      <c r="B62" s="319" t="s">
        <v>89</v>
      </c>
      <c r="C62" s="319">
        <v>0</v>
      </c>
      <c r="D62" s="320">
        <v>0</v>
      </c>
      <c r="E62" s="320">
        <v>0</v>
      </c>
      <c r="F62" s="320">
        <v>0</v>
      </c>
      <c r="G62" s="319">
        <v>0</v>
      </c>
      <c r="H62" s="320">
        <v>0</v>
      </c>
      <c r="I62" s="320">
        <v>0</v>
      </c>
      <c r="J62" s="320">
        <v>0</v>
      </c>
      <c r="K62" s="319">
        <v>0</v>
      </c>
      <c r="L62" s="320">
        <v>0</v>
      </c>
      <c r="M62" s="320">
        <v>0</v>
      </c>
      <c r="N62" s="320">
        <v>0</v>
      </c>
      <c r="O62" s="319">
        <v>0</v>
      </c>
      <c r="P62" s="320">
        <v>0</v>
      </c>
      <c r="Q62" s="320">
        <v>0</v>
      </c>
      <c r="R62" s="321">
        <v>0</v>
      </c>
    </row>
    <row r="63" spans="1:18" x14ac:dyDescent="0.2">
      <c r="A63" s="20" t="s">
        <v>90</v>
      </c>
      <c r="B63" s="319" t="s">
        <v>91</v>
      </c>
      <c r="C63" s="319">
        <v>0</v>
      </c>
      <c r="D63" s="320">
        <v>0</v>
      </c>
      <c r="E63" s="320">
        <v>0</v>
      </c>
      <c r="F63" s="320">
        <v>0</v>
      </c>
      <c r="G63" s="319">
        <v>0</v>
      </c>
      <c r="H63" s="320">
        <v>0</v>
      </c>
      <c r="I63" s="320">
        <v>0</v>
      </c>
      <c r="J63" s="320">
        <v>0</v>
      </c>
      <c r="K63" s="319">
        <v>0</v>
      </c>
      <c r="L63" s="320">
        <v>0</v>
      </c>
      <c r="M63" s="320">
        <v>0</v>
      </c>
      <c r="N63" s="320">
        <v>0</v>
      </c>
      <c r="O63" s="319">
        <v>0</v>
      </c>
      <c r="P63" s="320">
        <v>0</v>
      </c>
      <c r="Q63" s="320">
        <v>0</v>
      </c>
      <c r="R63" s="321">
        <v>0</v>
      </c>
    </row>
    <row r="64" spans="1:18" x14ac:dyDescent="0.2">
      <c r="A64" s="20" t="s">
        <v>92</v>
      </c>
      <c r="B64" s="319" t="s">
        <v>93</v>
      </c>
      <c r="C64" s="319">
        <v>0</v>
      </c>
      <c r="D64" s="320">
        <v>0</v>
      </c>
      <c r="E64" s="320">
        <v>0</v>
      </c>
      <c r="F64" s="320">
        <v>0</v>
      </c>
      <c r="G64" s="319">
        <v>0</v>
      </c>
      <c r="H64" s="320">
        <v>0</v>
      </c>
      <c r="I64" s="320">
        <v>0</v>
      </c>
      <c r="J64" s="320">
        <v>0</v>
      </c>
      <c r="K64" s="319">
        <v>0</v>
      </c>
      <c r="L64" s="320">
        <v>0</v>
      </c>
      <c r="M64" s="320">
        <v>0</v>
      </c>
      <c r="N64" s="320">
        <v>0</v>
      </c>
      <c r="O64" s="319">
        <v>0</v>
      </c>
      <c r="P64" s="320">
        <v>0</v>
      </c>
      <c r="Q64" s="320">
        <v>0</v>
      </c>
      <c r="R64" s="321">
        <v>0</v>
      </c>
    </row>
    <row r="65" spans="1:18" x14ac:dyDescent="0.2">
      <c r="A65" s="20" t="s">
        <v>94</v>
      </c>
      <c r="B65" s="319" t="s">
        <v>95</v>
      </c>
      <c r="C65" s="319">
        <v>0</v>
      </c>
      <c r="D65" s="320">
        <v>0</v>
      </c>
      <c r="E65" s="320">
        <v>0</v>
      </c>
      <c r="F65" s="320">
        <v>0</v>
      </c>
      <c r="G65" s="319">
        <v>0</v>
      </c>
      <c r="H65" s="320">
        <v>0</v>
      </c>
      <c r="I65" s="320">
        <v>0</v>
      </c>
      <c r="J65" s="320">
        <v>0</v>
      </c>
      <c r="K65" s="319">
        <v>0</v>
      </c>
      <c r="L65" s="320">
        <v>0</v>
      </c>
      <c r="M65" s="320">
        <v>0</v>
      </c>
      <c r="N65" s="320">
        <v>0</v>
      </c>
      <c r="O65" s="319">
        <v>14</v>
      </c>
      <c r="P65" s="320">
        <v>14</v>
      </c>
      <c r="Q65" s="320">
        <v>13</v>
      </c>
      <c r="R65" s="321">
        <v>12</v>
      </c>
    </row>
    <row r="66" spans="1:18" x14ac:dyDescent="0.2">
      <c r="A66" s="20" t="s">
        <v>96</v>
      </c>
      <c r="B66" s="319" t="s">
        <v>97</v>
      </c>
      <c r="C66" s="319">
        <v>0</v>
      </c>
      <c r="D66" s="320">
        <v>0</v>
      </c>
      <c r="E66" s="320">
        <v>0</v>
      </c>
      <c r="F66" s="320">
        <v>0</v>
      </c>
      <c r="G66" s="319">
        <v>0</v>
      </c>
      <c r="H66" s="320">
        <v>0</v>
      </c>
      <c r="I66" s="320">
        <v>0</v>
      </c>
      <c r="J66" s="320">
        <v>0</v>
      </c>
      <c r="K66" s="319">
        <v>0</v>
      </c>
      <c r="L66" s="320">
        <v>0</v>
      </c>
      <c r="M66" s="320">
        <v>0</v>
      </c>
      <c r="N66" s="320">
        <v>0</v>
      </c>
      <c r="O66" s="319">
        <v>0</v>
      </c>
      <c r="P66" s="320">
        <v>0</v>
      </c>
      <c r="Q66" s="320">
        <v>0</v>
      </c>
      <c r="R66" s="321">
        <v>0</v>
      </c>
    </row>
    <row r="67" spans="1:18" x14ac:dyDescent="0.2">
      <c r="A67" s="20" t="s">
        <v>98</v>
      </c>
      <c r="B67" s="319" t="s">
        <v>99</v>
      </c>
      <c r="C67" s="319">
        <v>0</v>
      </c>
      <c r="D67" s="320">
        <v>0</v>
      </c>
      <c r="E67" s="320">
        <v>0</v>
      </c>
      <c r="F67" s="320">
        <v>0</v>
      </c>
      <c r="G67" s="319">
        <v>0</v>
      </c>
      <c r="H67" s="320">
        <v>0</v>
      </c>
      <c r="I67" s="320">
        <v>0</v>
      </c>
      <c r="J67" s="320">
        <v>0</v>
      </c>
      <c r="K67" s="319">
        <v>0</v>
      </c>
      <c r="L67" s="320">
        <v>0</v>
      </c>
      <c r="M67" s="320">
        <v>0</v>
      </c>
      <c r="N67" s="320">
        <v>0</v>
      </c>
      <c r="O67" s="319">
        <v>34</v>
      </c>
      <c r="P67" s="320">
        <v>34</v>
      </c>
      <c r="Q67" s="320">
        <v>33</v>
      </c>
      <c r="R67" s="321">
        <v>28</v>
      </c>
    </row>
    <row r="68" spans="1:18" x14ac:dyDescent="0.2">
      <c r="A68" s="20" t="s">
        <v>100</v>
      </c>
      <c r="B68" s="319" t="s">
        <v>101</v>
      </c>
      <c r="C68" s="319">
        <v>0</v>
      </c>
      <c r="D68" s="320">
        <v>0</v>
      </c>
      <c r="E68" s="320">
        <v>0</v>
      </c>
      <c r="F68" s="320">
        <v>0</v>
      </c>
      <c r="G68" s="319">
        <v>0</v>
      </c>
      <c r="H68" s="320">
        <v>0</v>
      </c>
      <c r="I68" s="320">
        <v>0</v>
      </c>
      <c r="J68" s="320">
        <v>0</v>
      </c>
      <c r="K68" s="319">
        <v>0</v>
      </c>
      <c r="L68" s="320">
        <v>0</v>
      </c>
      <c r="M68" s="320">
        <v>0</v>
      </c>
      <c r="N68" s="320">
        <v>0</v>
      </c>
      <c r="O68" s="319">
        <v>6</v>
      </c>
      <c r="P68" s="320">
        <v>6</v>
      </c>
      <c r="Q68" s="320">
        <v>5</v>
      </c>
      <c r="R68" s="321">
        <v>5</v>
      </c>
    </row>
    <row r="69" spans="1:18" x14ac:dyDescent="0.2">
      <c r="A69" s="20" t="s">
        <v>102</v>
      </c>
      <c r="B69" s="319" t="s">
        <v>103</v>
      </c>
      <c r="C69" s="319">
        <v>0</v>
      </c>
      <c r="D69" s="320">
        <v>0</v>
      </c>
      <c r="E69" s="320">
        <v>0</v>
      </c>
      <c r="F69" s="320">
        <v>0</v>
      </c>
      <c r="G69" s="319">
        <v>0</v>
      </c>
      <c r="H69" s="320">
        <v>0</v>
      </c>
      <c r="I69" s="320">
        <v>0</v>
      </c>
      <c r="J69" s="320">
        <v>0</v>
      </c>
      <c r="K69" s="319">
        <v>0</v>
      </c>
      <c r="L69" s="320">
        <v>0</v>
      </c>
      <c r="M69" s="320">
        <v>0</v>
      </c>
      <c r="N69" s="320">
        <v>0</v>
      </c>
      <c r="O69" s="319">
        <v>0</v>
      </c>
      <c r="P69" s="320">
        <v>0</v>
      </c>
      <c r="Q69" s="320">
        <v>0</v>
      </c>
      <c r="R69" s="321">
        <v>0</v>
      </c>
    </row>
    <row r="70" spans="1:18" x14ac:dyDescent="0.2">
      <c r="A70" s="20" t="s">
        <v>104</v>
      </c>
      <c r="B70" s="319" t="s">
        <v>105</v>
      </c>
      <c r="C70" s="319">
        <v>0</v>
      </c>
      <c r="D70" s="320">
        <v>0</v>
      </c>
      <c r="E70" s="320">
        <v>0</v>
      </c>
      <c r="F70" s="320">
        <v>0</v>
      </c>
      <c r="G70" s="319">
        <v>0</v>
      </c>
      <c r="H70" s="320">
        <v>0</v>
      </c>
      <c r="I70" s="320">
        <v>0</v>
      </c>
      <c r="J70" s="320">
        <v>0</v>
      </c>
      <c r="K70" s="319">
        <v>0</v>
      </c>
      <c r="L70" s="320">
        <v>0</v>
      </c>
      <c r="M70" s="320">
        <v>0</v>
      </c>
      <c r="N70" s="320">
        <v>0</v>
      </c>
      <c r="O70" s="319">
        <v>0</v>
      </c>
      <c r="P70" s="320">
        <v>0</v>
      </c>
      <c r="Q70" s="320">
        <v>0</v>
      </c>
      <c r="R70" s="321">
        <v>0</v>
      </c>
    </row>
    <row r="71" spans="1:18" x14ac:dyDescent="0.2">
      <c r="A71" s="20" t="s">
        <v>106</v>
      </c>
      <c r="B71" s="319" t="s">
        <v>107</v>
      </c>
      <c r="C71" s="319">
        <v>1800</v>
      </c>
      <c r="D71" s="320">
        <v>1800</v>
      </c>
      <c r="E71" s="320">
        <v>305</v>
      </c>
      <c r="F71" s="320">
        <v>183</v>
      </c>
      <c r="G71" s="319">
        <v>5412</v>
      </c>
      <c r="H71" s="320">
        <v>5412</v>
      </c>
      <c r="I71" s="320">
        <v>1336</v>
      </c>
      <c r="J71" s="320">
        <v>757</v>
      </c>
      <c r="K71" s="319">
        <v>159</v>
      </c>
      <c r="L71" s="320">
        <v>159</v>
      </c>
      <c r="M71" s="320">
        <v>104</v>
      </c>
      <c r="N71" s="320">
        <v>91</v>
      </c>
      <c r="O71" s="319">
        <v>109</v>
      </c>
      <c r="P71" s="320">
        <v>109</v>
      </c>
      <c r="Q71" s="320">
        <v>104</v>
      </c>
      <c r="R71" s="321">
        <v>97</v>
      </c>
    </row>
    <row r="72" spans="1:18" x14ac:dyDescent="0.2">
      <c r="A72" s="20" t="s">
        <v>108</v>
      </c>
      <c r="B72" s="319" t="s">
        <v>109</v>
      </c>
      <c r="C72" s="319">
        <v>0</v>
      </c>
      <c r="D72" s="320">
        <v>0</v>
      </c>
      <c r="E72" s="320">
        <v>0</v>
      </c>
      <c r="F72" s="320">
        <v>0</v>
      </c>
      <c r="G72" s="319">
        <v>0</v>
      </c>
      <c r="H72" s="320">
        <v>0</v>
      </c>
      <c r="I72" s="320">
        <v>0</v>
      </c>
      <c r="J72" s="320">
        <v>0</v>
      </c>
      <c r="K72" s="319">
        <v>0</v>
      </c>
      <c r="L72" s="320">
        <v>0</v>
      </c>
      <c r="M72" s="320">
        <v>0</v>
      </c>
      <c r="N72" s="320">
        <v>0</v>
      </c>
      <c r="O72" s="319">
        <v>0</v>
      </c>
      <c r="P72" s="320">
        <v>0</v>
      </c>
      <c r="Q72" s="320">
        <v>0</v>
      </c>
      <c r="R72" s="321">
        <v>0</v>
      </c>
    </row>
    <row r="73" spans="1:18" x14ac:dyDescent="0.2">
      <c r="A73" s="24" t="s">
        <v>110</v>
      </c>
      <c r="B73" s="322" t="s">
        <v>111</v>
      </c>
      <c r="C73" s="323">
        <v>1606</v>
      </c>
      <c r="D73" s="324">
        <f>SUM(D62:D72)</f>
        <v>1800</v>
      </c>
      <c r="E73" s="324">
        <f>SUM(E62:E72)</f>
        <v>305</v>
      </c>
      <c r="F73" s="324">
        <f>SUM(F62:F72)</f>
        <v>183</v>
      </c>
      <c r="G73" s="323">
        <v>4737</v>
      </c>
      <c r="H73" s="324">
        <f>SUM(H62:H72)</f>
        <v>5412</v>
      </c>
      <c r="I73" s="324">
        <f>SUM(I62:I72)</f>
        <v>1336</v>
      </c>
      <c r="J73" s="324">
        <f>SUM(J62:J72)</f>
        <v>757</v>
      </c>
      <c r="K73" s="323">
        <v>158</v>
      </c>
      <c r="L73" s="324">
        <f>SUM(L62:L72)</f>
        <v>159</v>
      </c>
      <c r="M73" s="324">
        <f>SUM(M62:M72)</f>
        <v>104</v>
      </c>
      <c r="N73" s="324">
        <f>SUM(N62:N72)</f>
        <v>91</v>
      </c>
      <c r="O73" s="323">
        <v>161</v>
      </c>
      <c r="P73" s="324">
        <f>SUM(P62:P72)</f>
        <v>163</v>
      </c>
      <c r="Q73" s="324">
        <f>SUM(Q62:Q72)</f>
        <v>155</v>
      </c>
      <c r="R73" s="325">
        <f>SUM(R62:R72)</f>
        <v>142</v>
      </c>
    </row>
    <row r="74" spans="1:18" x14ac:dyDescent="0.2">
      <c r="A74" s="27" t="s">
        <v>116</v>
      </c>
      <c r="B74" s="326"/>
      <c r="C74" s="766"/>
      <c r="D74" s="766"/>
      <c r="E74" s="766"/>
      <c r="F74" s="766"/>
      <c r="G74" s="766"/>
      <c r="H74" s="766"/>
      <c r="I74" s="766"/>
      <c r="J74" s="766"/>
      <c r="K74" s="766"/>
      <c r="L74" s="766"/>
      <c r="M74" s="766"/>
      <c r="N74" s="766"/>
      <c r="O74" s="766"/>
      <c r="P74" s="766"/>
      <c r="Q74" s="766"/>
      <c r="R74" s="767"/>
    </row>
    <row r="75" spans="1:18" x14ac:dyDescent="0.2">
      <c r="A75" s="17" t="s">
        <v>86</v>
      </c>
      <c r="B75" s="316" t="s">
        <v>87</v>
      </c>
      <c r="C75" s="317"/>
      <c r="D75" s="317"/>
      <c r="E75" s="317"/>
      <c r="F75" s="317"/>
      <c r="G75" s="317"/>
      <c r="H75" s="317"/>
      <c r="I75" s="317"/>
      <c r="J75" s="317"/>
      <c r="K75" s="317"/>
      <c r="L75" s="317"/>
      <c r="M75" s="317"/>
      <c r="N75" s="317"/>
      <c r="O75" s="317"/>
      <c r="P75" s="317"/>
      <c r="Q75" s="317"/>
      <c r="R75" s="318"/>
    </row>
    <row r="76" spans="1:18" x14ac:dyDescent="0.2">
      <c r="A76" s="20" t="s">
        <v>88</v>
      </c>
      <c r="B76" s="319" t="s">
        <v>89</v>
      </c>
      <c r="C76" s="319">
        <v>0</v>
      </c>
      <c r="D76" s="320">
        <v>0</v>
      </c>
      <c r="E76" s="320">
        <v>0</v>
      </c>
      <c r="F76" s="320">
        <v>0</v>
      </c>
      <c r="G76" s="319">
        <v>0</v>
      </c>
      <c r="H76" s="320">
        <v>0</v>
      </c>
      <c r="I76" s="320">
        <v>0</v>
      </c>
      <c r="J76" s="320">
        <v>0</v>
      </c>
      <c r="K76" s="319">
        <v>0</v>
      </c>
      <c r="L76" s="320">
        <v>0</v>
      </c>
      <c r="M76" s="320">
        <v>0</v>
      </c>
      <c r="N76" s="320">
        <v>0</v>
      </c>
      <c r="O76" s="319">
        <v>0</v>
      </c>
      <c r="P76" s="320">
        <v>0</v>
      </c>
      <c r="Q76" s="320">
        <v>0</v>
      </c>
      <c r="R76" s="321">
        <v>0</v>
      </c>
    </row>
    <row r="77" spans="1:18" x14ac:dyDescent="0.2">
      <c r="A77" s="20" t="s">
        <v>90</v>
      </c>
      <c r="B77" s="319" t="s">
        <v>91</v>
      </c>
      <c r="C77" s="319">
        <v>0</v>
      </c>
      <c r="D77" s="320">
        <v>0</v>
      </c>
      <c r="E77" s="320">
        <v>0</v>
      </c>
      <c r="F77" s="320">
        <v>0</v>
      </c>
      <c r="G77" s="319">
        <v>0</v>
      </c>
      <c r="H77" s="320">
        <v>0</v>
      </c>
      <c r="I77" s="320">
        <v>0</v>
      </c>
      <c r="J77" s="320">
        <v>0</v>
      </c>
      <c r="K77" s="319">
        <v>0</v>
      </c>
      <c r="L77" s="320">
        <v>0</v>
      </c>
      <c r="M77" s="320">
        <v>0</v>
      </c>
      <c r="N77" s="320">
        <v>0</v>
      </c>
      <c r="O77" s="319">
        <v>0</v>
      </c>
      <c r="P77" s="320">
        <v>0</v>
      </c>
      <c r="Q77" s="320">
        <v>0</v>
      </c>
      <c r="R77" s="321">
        <v>0</v>
      </c>
    </row>
    <row r="78" spans="1:18" x14ac:dyDescent="0.2">
      <c r="A78" s="20" t="s">
        <v>92</v>
      </c>
      <c r="B78" s="319" t="s">
        <v>93</v>
      </c>
      <c r="C78" s="319">
        <v>0</v>
      </c>
      <c r="D78" s="320">
        <v>0</v>
      </c>
      <c r="E78" s="320">
        <v>0</v>
      </c>
      <c r="F78" s="320">
        <v>0</v>
      </c>
      <c r="G78" s="319">
        <v>0</v>
      </c>
      <c r="H78" s="320">
        <v>0</v>
      </c>
      <c r="I78" s="320">
        <v>0</v>
      </c>
      <c r="J78" s="320">
        <v>0</v>
      </c>
      <c r="K78" s="319">
        <v>0</v>
      </c>
      <c r="L78" s="320">
        <v>0</v>
      </c>
      <c r="M78" s="320">
        <v>0</v>
      </c>
      <c r="N78" s="320">
        <v>0</v>
      </c>
      <c r="O78" s="319">
        <v>0</v>
      </c>
      <c r="P78" s="320">
        <v>0</v>
      </c>
      <c r="Q78" s="320">
        <v>0</v>
      </c>
      <c r="R78" s="321">
        <v>0</v>
      </c>
    </row>
    <row r="79" spans="1:18" x14ac:dyDescent="0.2">
      <c r="A79" s="20" t="s">
        <v>94</v>
      </c>
      <c r="B79" s="319" t="s">
        <v>95</v>
      </c>
      <c r="C79" s="319">
        <v>0</v>
      </c>
      <c r="D79" s="320">
        <v>0</v>
      </c>
      <c r="E79" s="320">
        <v>0</v>
      </c>
      <c r="F79" s="320">
        <v>0</v>
      </c>
      <c r="G79" s="319">
        <v>0</v>
      </c>
      <c r="H79" s="320">
        <v>0</v>
      </c>
      <c r="I79" s="320">
        <v>0</v>
      </c>
      <c r="J79" s="320">
        <v>0</v>
      </c>
      <c r="K79" s="319">
        <v>0</v>
      </c>
      <c r="L79" s="320">
        <v>0</v>
      </c>
      <c r="M79" s="320">
        <v>0</v>
      </c>
      <c r="N79" s="320">
        <v>0</v>
      </c>
      <c r="O79" s="319">
        <v>0</v>
      </c>
      <c r="P79" s="320">
        <v>0</v>
      </c>
      <c r="Q79" s="320">
        <v>0</v>
      </c>
      <c r="R79" s="321">
        <v>0</v>
      </c>
    </row>
    <row r="80" spans="1:18" x14ac:dyDescent="0.2">
      <c r="A80" s="20" t="s">
        <v>96</v>
      </c>
      <c r="B80" s="319" t="s">
        <v>97</v>
      </c>
      <c r="C80" s="319">
        <v>0</v>
      </c>
      <c r="D80" s="320">
        <v>0</v>
      </c>
      <c r="E80" s="320">
        <v>0</v>
      </c>
      <c r="F80" s="320">
        <v>0</v>
      </c>
      <c r="G80" s="319">
        <v>0</v>
      </c>
      <c r="H80" s="320">
        <v>0</v>
      </c>
      <c r="I80" s="320">
        <v>0</v>
      </c>
      <c r="J80" s="320">
        <v>0</v>
      </c>
      <c r="K80" s="319">
        <v>0</v>
      </c>
      <c r="L80" s="320">
        <v>0</v>
      </c>
      <c r="M80" s="320">
        <v>0</v>
      </c>
      <c r="N80" s="320">
        <v>0</v>
      </c>
      <c r="O80" s="319">
        <v>0</v>
      </c>
      <c r="P80" s="320">
        <v>0</v>
      </c>
      <c r="Q80" s="320">
        <v>0</v>
      </c>
      <c r="R80" s="321">
        <v>0</v>
      </c>
    </row>
    <row r="81" spans="1:18" x14ac:dyDescent="0.2">
      <c r="A81" s="20" t="s">
        <v>98</v>
      </c>
      <c r="B81" s="319" t="s">
        <v>99</v>
      </c>
      <c r="C81" s="319">
        <v>0</v>
      </c>
      <c r="D81" s="320">
        <v>0</v>
      </c>
      <c r="E81" s="320">
        <v>0</v>
      </c>
      <c r="F81" s="320">
        <v>0</v>
      </c>
      <c r="G81" s="319">
        <v>0</v>
      </c>
      <c r="H81" s="320">
        <v>0</v>
      </c>
      <c r="I81" s="320">
        <v>0</v>
      </c>
      <c r="J81" s="320">
        <v>0</v>
      </c>
      <c r="K81" s="319">
        <v>0</v>
      </c>
      <c r="L81" s="320">
        <v>0</v>
      </c>
      <c r="M81" s="320">
        <v>0</v>
      </c>
      <c r="N81" s="320">
        <v>0</v>
      </c>
      <c r="O81" s="319">
        <v>10</v>
      </c>
      <c r="P81" s="320">
        <v>10</v>
      </c>
      <c r="Q81" s="320">
        <v>9</v>
      </c>
      <c r="R81" s="321">
        <v>9</v>
      </c>
    </row>
    <row r="82" spans="1:18" x14ac:dyDescent="0.2">
      <c r="A82" s="20" t="s">
        <v>100</v>
      </c>
      <c r="B82" s="319" t="s">
        <v>101</v>
      </c>
      <c r="C82" s="319">
        <v>0</v>
      </c>
      <c r="D82" s="320">
        <v>0</v>
      </c>
      <c r="E82" s="320">
        <v>0</v>
      </c>
      <c r="F82" s="320">
        <v>0</v>
      </c>
      <c r="G82" s="319">
        <v>0</v>
      </c>
      <c r="H82" s="320">
        <v>0</v>
      </c>
      <c r="I82" s="320">
        <v>0</v>
      </c>
      <c r="J82" s="320">
        <v>0</v>
      </c>
      <c r="K82" s="319">
        <v>0</v>
      </c>
      <c r="L82" s="320">
        <v>0</v>
      </c>
      <c r="M82" s="320">
        <v>0</v>
      </c>
      <c r="N82" s="320">
        <v>0</v>
      </c>
      <c r="O82" s="319">
        <v>5</v>
      </c>
      <c r="P82" s="320">
        <v>5</v>
      </c>
      <c r="Q82" s="320">
        <v>5</v>
      </c>
      <c r="R82" s="321">
        <v>5</v>
      </c>
    </row>
    <row r="83" spans="1:18" x14ac:dyDescent="0.2">
      <c r="A83" s="20" t="s">
        <v>102</v>
      </c>
      <c r="B83" s="319" t="s">
        <v>103</v>
      </c>
      <c r="C83" s="319">
        <v>0</v>
      </c>
      <c r="D83" s="320">
        <v>0</v>
      </c>
      <c r="E83" s="320">
        <v>0</v>
      </c>
      <c r="F83" s="320">
        <v>0</v>
      </c>
      <c r="G83" s="319">
        <v>0</v>
      </c>
      <c r="H83" s="320">
        <v>0</v>
      </c>
      <c r="I83" s="320">
        <v>0</v>
      </c>
      <c r="J83" s="320">
        <v>0</v>
      </c>
      <c r="K83" s="319">
        <v>0</v>
      </c>
      <c r="L83" s="320">
        <v>0</v>
      </c>
      <c r="M83" s="320">
        <v>0</v>
      </c>
      <c r="N83" s="320">
        <v>0</v>
      </c>
      <c r="O83" s="319">
        <v>0</v>
      </c>
      <c r="P83" s="320">
        <v>0</v>
      </c>
      <c r="Q83" s="320">
        <v>0</v>
      </c>
      <c r="R83" s="321">
        <v>0</v>
      </c>
    </row>
    <row r="84" spans="1:18" x14ac:dyDescent="0.2">
      <c r="A84" s="20" t="s">
        <v>104</v>
      </c>
      <c r="B84" s="319" t="s">
        <v>105</v>
      </c>
      <c r="C84" s="319">
        <v>0</v>
      </c>
      <c r="D84" s="320">
        <v>0</v>
      </c>
      <c r="E84" s="320">
        <v>0</v>
      </c>
      <c r="F84" s="320">
        <v>0</v>
      </c>
      <c r="G84" s="319">
        <v>0</v>
      </c>
      <c r="H84" s="320">
        <v>0</v>
      </c>
      <c r="I84" s="320">
        <v>0</v>
      </c>
      <c r="J84" s="320">
        <v>0</v>
      </c>
      <c r="K84" s="319">
        <v>0</v>
      </c>
      <c r="L84" s="320">
        <v>0</v>
      </c>
      <c r="M84" s="320">
        <v>0</v>
      </c>
      <c r="N84" s="320">
        <v>0</v>
      </c>
      <c r="O84" s="319">
        <v>0</v>
      </c>
      <c r="P84" s="320">
        <v>0</v>
      </c>
      <c r="Q84" s="320">
        <v>0</v>
      </c>
      <c r="R84" s="321">
        <v>0</v>
      </c>
    </row>
    <row r="85" spans="1:18" x14ac:dyDescent="0.2">
      <c r="A85" s="20" t="s">
        <v>106</v>
      </c>
      <c r="B85" s="319" t="s">
        <v>107</v>
      </c>
      <c r="C85" s="319">
        <v>663</v>
      </c>
      <c r="D85" s="320">
        <v>663</v>
      </c>
      <c r="E85" s="320">
        <v>161</v>
      </c>
      <c r="F85" s="320">
        <v>99</v>
      </c>
      <c r="G85" s="319">
        <v>2722</v>
      </c>
      <c r="H85" s="320">
        <v>2725</v>
      </c>
      <c r="I85" s="320">
        <v>429</v>
      </c>
      <c r="J85" s="320">
        <v>295</v>
      </c>
      <c r="K85" s="319">
        <v>175</v>
      </c>
      <c r="L85" s="320">
        <v>175</v>
      </c>
      <c r="M85" s="320">
        <v>35</v>
      </c>
      <c r="N85" s="320">
        <v>29</v>
      </c>
      <c r="O85" s="319">
        <v>62</v>
      </c>
      <c r="P85" s="320">
        <v>62</v>
      </c>
      <c r="Q85" s="320">
        <v>59</v>
      </c>
      <c r="R85" s="321">
        <v>58</v>
      </c>
    </row>
    <row r="86" spans="1:18" x14ac:dyDescent="0.2">
      <c r="A86" s="20" t="s">
        <v>108</v>
      </c>
      <c r="B86" s="319" t="s">
        <v>109</v>
      </c>
      <c r="C86" s="319">
        <v>0</v>
      </c>
      <c r="D86" s="320">
        <v>0</v>
      </c>
      <c r="E86" s="320">
        <v>0</v>
      </c>
      <c r="F86" s="320">
        <v>0</v>
      </c>
      <c r="G86" s="319">
        <v>0</v>
      </c>
      <c r="H86" s="320">
        <v>0</v>
      </c>
      <c r="I86" s="320">
        <v>0</v>
      </c>
      <c r="J86" s="320">
        <v>0</v>
      </c>
      <c r="K86" s="319">
        <v>0</v>
      </c>
      <c r="L86" s="320">
        <v>0</v>
      </c>
      <c r="M86" s="320">
        <v>0</v>
      </c>
      <c r="N86" s="320">
        <v>0</v>
      </c>
      <c r="O86" s="319">
        <v>0</v>
      </c>
      <c r="P86" s="320">
        <v>0</v>
      </c>
      <c r="Q86" s="320">
        <v>0</v>
      </c>
      <c r="R86" s="321">
        <v>0</v>
      </c>
    </row>
    <row r="87" spans="1:18" x14ac:dyDescent="0.2">
      <c r="A87" s="24" t="s">
        <v>110</v>
      </c>
      <c r="B87" s="322" t="s">
        <v>111</v>
      </c>
      <c r="C87" s="323">
        <v>645</v>
      </c>
      <c r="D87" s="324">
        <f>SUM(D76:D86)</f>
        <v>663</v>
      </c>
      <c r="E87" s="324">
        <f>SUM(E76:E86)</f>
        <v>161</v>
      </c>
      <c r="F87" s="324">
        <f>SUM(F76:F86)</f>
        <v>99</v>
      </c>
      <c r="G87" s="323">
        <v>2717</v>
      </c>
      <c r="H87" s="324">
        <f>SUM(H76:H86)</f>
        <v>2725</v>
      </c>
      <c r="I87" s="324">
        <f>SUM(I76:I86)</f>
        <v>429</v>
      </c>
      <c r="J87" s="324">
        <f>SUM(J76:J86)</f>
        <v>295</v>
      </c>
      <c r="K87" s="323">
        <v>175</v>
      </c>
      <c r="L87" s="324">
        <f>SUM(L76:L86)</f>
        <v>175</v>
      </c>
      <c r="M87" s="324">
        <f>SUM(M76:M86)</f>
        <v>35</v>
      </c>
      <c r="N87" s="324">
        <f>SUM(N76:N86)</f>
        <v>29</v>
      </c>
      <c r="O87" s="323">
        <v>77</v>
      </c>
      <c r="P87" s="324">
        <f>SUM(P76:P86)</f>
        <v>77</v>
      </c>
      <c r="Q87" s="324">
        <f>SUM(Q76:Q86)</f>
        <v>73</v>
      </c>
      <c r="R87" s="325">
        <f>SUM(R76:R86)</f>
        <v>72</v>
      </c>
    </row>
    <row r="88" spans="1:18" x14ac:dyDescent="0.2">
      <c r="A88" s="27" t="s">
        <v>117</v>
      </c>
      <c r="B88" s="326"/>
      <c r="C88" s="766"/>
      <c r="D88" s="766"/>
      <c r="E88" s="766"/>
      <c r="F88" s="766"/>
      <c r="G88" s="766"/>
      <c r="H88" s="766"/>
      <c r="I88" s="766"/>
      <c r="J88" s="766"/>
      <c r="K88" s="766"/>
      <c r="L88" s="766"/>
      <c r="M88" s="766"/>
      <c r="N88" s="766"/>
      <c r="O88" s="766"/>
      <c r="P88" s="766"/>
      <c r="Q88" s="766"/>
      <c r="R88" s="767"/>
    </row>
    <row r="89" spans="1:18" x14ac:dyDescent="0.2">
      <c r="A89" s="17" t="s">
        <v>86</v>
      </c>
      <c r="B89" s="316" t="s">
        <v>87</v>
      </c>
      <c r="C89" s="317"/>
      <c r="D89" s="317"/>
      <c r="E89" s="317"/>
      <c r="F89" s="317"/>
      <c r="G89" s="317"/>
      <c r="H89" s="317"/>
      <c r="I89" s="317"/>
      <c r="J89" s="317"/>
      <c r="K89" s="317"/>
      <c r="L89" s="317"/>
      <c r="M89" s="317"/>
      <c r="N89" s="317"/>
      <c r="O89" s="317"/>
      <c r="P89" s="317"/>
      <c r="Q89" s="317"/>
      <c r="R89" s="318"/>
    </row>
    <row r="90" spans="1:18" x14ac:dyDescent="0.2">
      <c r="A90" s="20" t="s">
        <v>88</v>
      </c>
      <c r="B90" s="319" t="s">
        <v>89</v>
      </c>
      <c r="C90" s="319">
        <v>0</v>
      </c>
      <c r="D90" s="320">
        <v>0</v>
      </c>
      <c r="E90" s="320">
        <v>0</v>
      </c>
      <c r="F90" s="320">
        <v>0</v>
      </c>
      <c r="G90" s="319">
        <v>0</v>
      </c>
      <c r="H90" s="320">
        <v>0</v>
      </c>
      <c r="I90" s="320">
        <v>0</v>
      </c>
      <c r="J90" s="320">
        <v>0</v>
      </c>
      <c r="K90" s="319">
        <v>0</v>
      </c>
      <c r="L90" s="320">
        <v>0</v>
      </c>
      <c r="M90" s="320">
        <v>0</v>
      </c>
      <c r="N90" s="320">
        <v>0</v>
      </c>
      <c r="O90" s="319">
        <v>0</v>
      </c>
      <c r="P90" s="320">
        <v>0</v>
      </c>
      <c r="Q90" s="320">
        <v>0</v>
      </c>
      <c r="R90" s="321">
        <v>0</v>
      </c>
    </row>
    <row r="91" spans="1:18" x14ac:dyDescent="0.2">
      <c r="A91" s="20" t="s">
        <v>90</v>
      </c>
      <c r="B91" s="319" t="s">
        <v>91</v>
      </c>
      <c r="C91" s="319">
        <v>0</v>
      </c>
      <c r="D91" s="320">
        <v>0</v>
      </c>
      <c r="E91" s="320">
        <v>0</v>
      </c>
      <c r="F91" s="320">
        <v>0</v>
      </c>
      <c r="G91" s="319">
        <v>0</v>
      </c>
      <c r="H91" s="320">
        <v>0</v>
      </c>
      <c r="I91" s="320">
        <v>0</v>
      </c>
      <c r="J91" s="320">
        <v>0</v>
      </c>
      <c r="K91" s="319">
        <v>0</v>
      </c>
      <c r="L91" s="320">
        <v>0</v>
      </c>
      <c r="M91" s="320">
        <v>0</v>
      </c>
      <c r="N91" s="320">
        <v>0</v>
      </c>
      <c r="O91" s="319">
        <v>0</v>
      </c>
      <c r="P91" s="320">
        <v>0</v>
      </c>
      <c r="Q91" s="320">
        <v>0</v>
      </c>
      <c r="R91" s="321">
        <v>0</v>
      </c>
    </row>
    <row r="92" spans="1:18" x14ac:dyDescent="0.2">
      <c r="A92" s="20" t="s">
        <v>92</v>
      </c>
      <c r="B92" s="319" t="s">
        <v>93</v>
      </c>
      <c r="C92" s="319">
        <v>0</v>
      </c>
      <c r="D92" s="320">
        <v>0</v>
      </c>
      <c r="E92" s="320">
        <v>0</v>
      </c>
      <c r="F92" s="320">
        <v>0</v>
      </c>
      <c r="G92" s="319">
        <v>0</v>
      </c>
      <c r="H92" s="320">
        <v>0</v>
      </c>
      <c r="I92" s="320">
        <v>0</v>
      </c>
      <c r="J92" s="320">
        <v>0</v>
      </c>
      <c r="K92" s="319">
        <v>0</v>
      </c>
      <c r="L92" s="320">
        <v>0</v>
      </c>
      <c r="M92" s="320">
        <v>0</v>
      </c>
      <c r="N92" s="320">
        <v>0</v>
      </c>
      <c r="O92" s="319">
        <v>0</v>
      </c>
      <c r="P92" s="320">
        <v>0</v>
      </c>
      <c r="Q92" s="320">
        <v>0</v>
      </c>
      <c r="R92" s="321">
        <v>0</v>
      </c>
    </row>
    <row r="93" spans="1:18" x14ac:dyDescent="0.2">
      <c r="A93" s="20" t="s">
        <v>94</v>
      </c>
      <c r="B93" s="319" t="s">
        <v>95</v>
      </c>
      <c r="C93" s="319">
        <v>0</v>
      </c>
      <c r="D93" s="320">
        <v>0</v>
      </c>
      <c r="E93" s="320">
        <v>0</v>
      </c>
      <c r="F93" s="320">
        <v>0</v>
      </c>
      <c r="G93" s="319">
        <v>0</v>
      </c>
      <c r="H93" s="320">
        <v>0</v>
      </c>
      <c r="I93" s="320">
        <v>0</v>
      </c>
      <c r="J93" s="320">
        <v>0</v>
      </c>
      <c r="K93" s="319">
        <v>0</v>
      </c>
      <c r="L93" s="320">
        <v>0</v>
      </c>
      <c r="M93" s="320">
        <v>0</v>
      </c>
      <c r="N93" s="320">
        <v>0</v>
      </c>
      <c r="O93" s="319">
        <v>0</v>
      </c>
      <c r="P93" s="320">
        <v>0</v>
      </c>
      <c r="Q93" s="320">
        <v>0</v>
      </c>
      <c r="R93" s="321">
        <v>0</v>
      </c>
    </row>
    <row r="94" spans="1:18" x14ac:dyDescent="0.2">
      <c r="A94" s="20" t="s">
        <v>96</v>
      </c>
      <c r="B94" s="319" t="s">
        <v>97</v>
      </c>
      <c r="C94" s="319">
        <v>0</v>
      </c>
      <c r="D94" s="320">
        <v>0</v>
      </c>
      <c r="E94" s="320">
        <v>0</v>
      </c>
      <c r="F94" s="320">
        <v>0</v>
      </c>
      <c r="G94" s="319">
        <v>0</v>
      </c>
      <c r="H94" s="320">
        <v>0</v>
      </c>
      <c r="I94" s="320">
        <v>0</v>
      </c>
      <c r="J94" s="320">
        <v>0</v>
      </c>
      <c r="K94" s="319">
        <v>0</v>
      </c>
      <c r="L94" s="320">
        <v>0</v>
      </c>
      <c r="M94" s="320">
        <v>0</v>
      </c>
      <c r="N94" s="320">
        <v>0</v>
      </c>
      <c r="O94" s="319">
        <v>0</v>
      </c>
      <c r="P94" s="320">
        <v>0</v>
      </c>
      <c r="Q94" s="320">
        <v>0</v>
      </c>
      <c r="R94" s="321">
        <v>0</v>
      </c>
    </row>
    <row r="95" spans="1:18" x14ac:dyDescent="0.2">
      <c r="A95" s="20" t="s">
        <v>98</v>
      </c>
      <c r="B95" s="319" t="s">
        <v>99</v>
      </c>
      <c r="C95" s="319">
        <v>0</v>
      </c>
      <c r="D95" s="320">
        <v>0</v>
      </c>
      <c r="E95" s="320">
        <v>0</v>
      </c>
      <c r="F95" s="320">
        <v>0</v>
      </c>
      <c r="G95" s="319">
        <v>0</v>
      </c>
      <c r="H95" s="320">
        <v>0</v>
      </c>
      <c r="I95" s="320">
        <v>0</v>
      </c>
      <c r="J95" s="320">
        <v>0</v>
      </c>
      <c r="K95" s="319">
        <v>0</v>
      </c>
      <c r="L95" s="320">
        <v>0</v>
      </c>
      <c r="M95" s="320">
        <v>0</v>
      </c>
      <c r="N95" s="320">
        <v>0</v>
      </c>
      <c r="O95" s="319">
        <v>5</v>
      </c>
      <c r="P95" s="320">
        <v>5</v>
      </c>
      <c r="Q95" s="320">
        <v>4</v>
      </c>
      <c r="R95" s="321">
        <v>4</v>
      </c>
    </row>
    <row r="96" spans="1:18" x14ac:dyDescent="0.2">
      <c r="A96" s="20" t="s">
        <v>100</v>
      </c>
      <c r="B96" s="319" t="s">
        <v>101</v>
      </c>
      <c r="C96" s="319">
        <v>0</v>
      </c>
      <c r="D96" s="320">
        <v>0</v>
      </c>
      <c r="E96" s="320">
        <v>0</v>
      </c>
      <c r="F96" s="320">
        <v>0</v>
      </c>
      <c r="G96" s="319">
        <v>0</v>
      </c>
      <c r="H96" s="320">
        <v>0</v>
      </c>
      <c r="I96" s="320">
        <v>0</v>
      </c>
      <c r="J96" s="320">
        <v>0</v>
      </c>
      <c r="K96" s="319">
        <v>0</v>
      </c>
      <c r="L96" s="320">
        <v>0</v>
      </c>
      <c r="M96" s="320">
        <v>0</v>
      </c>
      <c r="N96" s="320">
        <v>0</v>
      </c>
      <c r="O96" s="319">
        <v>0</v>
      </c>
      <c r="P96" s="320">
        <v>0</v>
      </c>
      <c r="Q96" s="320">
        <v>0</v>
      </c>
      <c r="R96" s="321">
        <v>0</v>
      </c>
    </row>
    <row r="97" spans="1:18" x14ac:dyDescent="0.2">
      <c r="A97" s="20" t="s">
        <v>102</v>
      </c>
      <c r="B97" s="319" t="s">
        <v>103</v>
      </c>
      <c r="C97" s="319">
        <v>0</v>
      </c>
      <c r="D97" s="320">
        <v>0</v>
      </c>
      <c r="E97" s="320">
        <v>0</v>
      </c>
      <c r="F97" s="320">
        <v>0</v>
      </c>
      <c r="G97" s="319">
        <v>0</v>
      </c>
      <c r="H97" s="320">
        <v>0</v>
      </c>
      <c r="I97" s="320">
        <v>0</v>
      </c>
      <c r="J97" s="320">
        <v>0</v>
      </c>
      <c r="K97" s="319">
        <v>0</v>
      </c>
      <c r="L97" s="320">
        <v>0</v>
      </c>
      <c r="M97" s="320">
        <v>0</v>
      </c>
      <c r="N97" s="320">
        <v>0</v>
      </c>
      <c r="O97" s="319">
        <v>0</v>
      </c>
      <c r="P97" s="320">
        <v>0</v>
      </c>
      <c r="Q97" s="320">
        <v>0</v>
      </c>
      <c r="R97" s="321">
        <v>0</v>
      </c>
    </row>
    <row r="98" spans="1:18" x14ac:dyDescent="0.2">
      <c r="A98" s="20" t="s">
        <v>104</v>
      </c>
      <c r="B98" s="319" t="s">
        <v>105</v>
      </c>
      <c r="C98" s="319">
        <v>0</v>
      </c>
      <c r="D98" s="320">
        <v>0</v>
      </c>
      <c r="E98" s="320">
        <v>0</v>
      </c>
      <c r="F98" s="320">
        <v>0</v>
      </c>
      <c r="G98" s="319">
        <v>0</v>
      </c>
      <c r="H98" s="320">
        <v>0</v>
      </c>
      <c r="I98" s="320">
        <v>0</v>
      </c>
      <c r="J98" s="320">
        <v>0</v>
      </c>
      <c r="K98" s="319">
        <v>0</v>
      </c>
      <c r="L98" s="320">
        <v>0</v>
      </c>
      <c r="M98" s="320">
        <v>0</v>
      </c>
      <c r="N98" s="320">
        <v>0</v>
      </c>
      <c r="O98" s="319">
        <v>0</v>
      </c>
      <c r="P98" s="320">
        <v>0</v>
      </c>
      <c r="Q98" s="320">
        <v>0</v>
      </c>
      <c r="R98" s="321">
        <v>0</v>
      </c>
    </row>
    <row r="99" spans="1:18" x14ac:dyDescent="0.2">
      <c r="A99" s="20" t="s">
        <v>106</v>
      </c>
      <c r="B99" s="319" t="s">
        <v>107</v>
      </c>
      <c r="C99" s="319">
        <v>1198</v>
      </c>
      <c r="D99" s="320">
        <v>1201</v>
      </c>
      <c r="E99" s="320">
        <v>244</v>
      </c>
      <c r="F99" s="320">
        <v>154</v>
      </c>
      <c r="G99" s="319">
        <v>2985</v>
      </c>
      <c r="H99" s="320">
        <v>2988</v>
      </c>
      <c r="I99" s="320">
        <v>524</v>
      </c>
      <c r="J99" s="320">
        <v>304</v>
      </c>
      <c r="K99" s="319">
        <v>69</v>
      </c>
      <c r="L99" s="320">
        <v>69</v>
      </c>
      <c r="M99" s="320">
        <v>35</v>
      </c>
      <c r="N99" s="320">
        <v>27</v>
      </c>
      <c r="O99" s="319">
        <v>97</v>
      </c>
      <c r="P99" s="320">
        <v>97</v>
      </c>
      <c r="Q99" s="320">
        <v>92</v>
      </c>
      <c r="R99" s="321">
        <v>89</v>
      </c>
    </row>
    <row r="100" spans="1:18" x14ac:dyDescent="0.2">
      <c r="A100" s="20" t="s">
        <v>108</v>
      </c>
      <c r="B100" s="319" t="s">
        <v>109</v>
      </c>
      <c r="C100" s="319">
        <v>0</v>
      </c>
      <c r="D100" s="320">
        <v>0</v>
      </c>
      <c r="E100" s="320">
        <v>0</v>
      </c>
      <c r="F100" s="320">
        <v>0</v>
      </c>
      <c r="G100" s="319">
        <v>0</v>
      </c>
      <c r="H100" s="320">
        <v>0</v>
      </c>
      <c r="I100" s="320">
        <v>0</v>
      </c>
      <c r="J100" s="320">
        <v>0</v>
      </c>
      <c r="K100" s="319">
        <v>0</v>
      </c>
      <c r="L100" s="320">
        <v>0</v>
      </c>
      <c r="M100" s="320">
        <v>0</v>
      </c>
      <c r="N100" s="320">
        <v>0</v>
      </c>
      <c r="O100" s="319">
        <v>0</v>
      </c>
      <c r="P100" s="320">
        <v>0</v>
      </c>
      <c r="Q100" s="320">
        <v>0</v>
      </c>
      <c r="R100" s="321">
        <v>0</v>
      </c>
    </row>
    <row r="101" spans="1:18" x14ac:dyDescent="0.2">
      <c r="A101" s="24" t="s">
        <v>110</v>
      </c>
      <c r="B101" s="322" t="s">
        <v>111</v>
      </c>
      <c r="C101" s="323">
        <v>1089</v>
      </c>
      <c r="D101" s="324">
        <f>SUM(D90:D100)</f>
        <v>1201</v>
      </c>
      <c r="E101" s="324">
        <f>SUM(E90:E100)</f>
        <v>244</v>
      </c>
      <c r="F101" s="324">
        <f>SUM(F90:F100)</f>
        <v>154</v>
      </c>
      <c r="G101" s="323">
        <v>2981</v>
      </c>
      <c r="H101" s="324">
        <f>SUM(H90:H100)</f>
        <v>2988</v>
      </c>
      <c r="I101" s="324">
        <f>SUM(I90:I100)</f>
        <v>524</v>
      </c>
      <c r="J101" s="324">
        <f>SUM(J90:J100)</f>
        <v>304</v>
      </c>
      <c r="K101" s="323">
        <v>69</v>
      </c>
      <c r="L101" s="324">
        <f>SUM(L90:L100)</f>
        <v>69</v>
      </c>
      <c r="M101" s="324">
        <f>SUM(M90:M100)</f>
        <v>35</v>
      </c>
      <c r="N101" s="324">
        <f>SUM(N90:N100)</f>
        <v>27</v>
      </c>
      <c r="O101" s="323">
        <v>102</v>
      </c>
      <c r="P101" s="324">
        <f>SUM(P90:P100)</f>
        <v>102</v>
      </c>
      <c r="Q101" s="324">
        <f>SUM(Q90:Q100)</f>
        <v>96</v>
      </c>
      <c r="R101" s="325">
        <f>SUM(R90:R100)</f>
        <v>93</v>
      </c>
    </row>
    <row r="102" spans="1:18" x14ac:dyDescent="0.2">
      <c r="A102" s="27" t="s">
        <v>118</v>
      </c>
      <c r="B102" s="326"/>
      <c r="C102" s="766"/>
      <c r="D102" s="766"/>
      <c r="E102" s="766"/>
      <c r="F102" s="766"/>
      <c r="G102" s="766"/>
      <c r="H102" s="766"/>
      <c r="I102" s="766"/>
      <c r="J102" s="766"/>
      <c r="K102" s="766"/>
      <c r="L102" s="766"/>
      <c r="M102" s="766"/>
      <c r="N102" s="766"/>
      <c r="O102" s="766"/>
      <c r="P102" s="766"/>
      <c r="Q102" s="766"/>
      <c r="R102" s="767"/>
    </row>
    <row r="103" spans="1:18" x14ac:dyDescent="0.2">
      <c r="A103" s="17" t="s">
        <v>86</v>
      </c>
      <c r="B103" s="316" t="s">
        <v>87</v>
      </c>
      <c r="C103" s="317"/>
      <c r="D103" s="317"/>
      <c r="E103" s="317"/>
      <c r="F103" s="317"/>
      <c r="G103" s="317"/>
      <c r="H103" s="317"/>
      <c r="I103" s="317"/>
      <c r="J103" s="317"/>
      <c r="K103" s="317"/>
      <c r="L103" s="317"/>
      <c r="M103" s="317"/>
      <c r="N103" s="317"/>
      <c r="O103" s="317"/>
      <c r="P103" s="317"/>
      <c r="Q103" s="317"/>
      <c r="R103" s="318"/>
    </row>
    <row r="104" spans="1:18" x14ac:dyDescent="0.2">
      <c r="A104" s="20" t="s">
        <v>88</v>
      </c>
      <c r="B104" s="319" t="s">
        <v>89</v>
      </c>
      <c r="C104" s="319">
        <v>0</v>
      </c>
      <c r="D104" s="320">
        <v>0</v>
      </c>
      <c r="E104" s="320">
        <v>0</v>
      </c>
      <c r="F104" s="320">
        <v>0</v>
      </c>
      <c r="G104" s="319">
        <v>0</v>
      </c>
      <c r="H104" s="320">
        <v>0</v>
      </c>
      <c r="I104" s="320">
        <v>0</v>
      </c>
      <c r="J104" s="320">
        <v>0</v>
      </c>
      <c r="K104" s="319">
        <v>0</v>
      </c>
      <c r="L104" s="320">
        <v>0</v>
      </c>
      <c r="M104" s="320">
        <v>0</v>
      </c>
      <c r="N104" s="320">
        <v>0</v>
      </c>
      <c r="O104" s="319">
        <v>0</v>
      </c>
      <c r="P104" s="320">
        <v>0</v>
      </c>
      <c r="Q104" s="320">
        <v>0</v>
      </c>
      <c r="R104" s="321">
        <v>0</v>
      </c>
    </row>
    <row r="105" spans="1:18" x14ac:dyDescent="0.2">
      <c r="A105" s="20" t="s">
        <v>90</v>
      </c>
      <c r="B105" s="319" t="s">
        <v>91</v>
      </c>
      <c r="C105" s="319">
        <v>0</v>
      </c>
      <c r="D105" s="320">
        <v>0</v>
      </c>
      <c r="E105" s="320">
        <v>0</v>
      </c>
      <c r="F105" s="320">
        <v>0</v>
      </c>
      <c r="G105" s="319">
        <v>0</v>
      </c>
      <c r="H105" s="320">
        <v>0</v>
      </c>
      <c r="I105" s="320">
        <v>0</v>
      </c>
      <c r="J105" s="320">
        <v>0</v>
      </c>
      <c r="K105" s="319">
        <v>0</v>
      </c>
      <c r="L105" s="320">
        <v>0</v>
      </c>
      <c r="M105" s="320">
        <v>0</v>
      </c>
      <c r="N105" s="320">
        <v>0</v>
      </c>
      <c r="O105" s="319">
        <v>0</v>
      </c>
      <c r="P105" s="320">
        <v>0</v>
      </c>
      <c r="Q105" s="320">
        <v>0</v>
      </c>
      <c r="R105" s="321">
        <v>0</v>
      </c>
    </row>
    <row r="106" spans="1:18" x14ac:dyDescent="0.2">
      <c r="A106" s="20" t="s">
        <v>92</v>
      </c>
      <c r="B106" s="319" t="s">
        <v>93</v>
      </c>
      <c r="C106" s="319">
        <v>0</v>
      </c>
      <c r="D106" s="320">
        <v>0</v>
      </c>
      <c r="E106" s="320">
        <v>0</v>
      </c>
      <c r="F106" s="320">
        <v>0</v>
      </c>
      <c r="G106" s="319">
        <v>0</v>
      </c>
      <c r="H106" s="320">
        <v>0</v>
      </c>
      <c r="I106" s="320">
        <v>0</v>
      </c>
      <c r="J106" s="320">
        <v>0</v>
      </c>
      <c r="K106" s="319">
        <v>0</v>
      </c>
      <c r="L106" s="320">
        <v>0</v>
      </c>
      <c r="M106" s="320">
        <v>0</v>
      </c>
      <c r="N106" s="320">
        <v>0</v>
      </c>
      <c r="O106" s="319">
        <v>0</v>
      </c>
      <c r="P106" s="320">
        <v>0</v>
      </c>
      <c r="Q106" s="320">
        <v>0</v>
      </c>
      <c r="R106" s="321">
        <v>0</v>
      </c>
    </row>
    <row r="107" spans="1:18" x14ac:dyDescent="0.2">
      <c r="A107" s="20" t="s">
        <v>94</v>
      </c>
      <c r="B107" s="319" t="s">
        <v>95</v>
      </c>
      <c r="C107" s="319">
        <v>0</v>
      </c>
      <c r="D107" s="320">
        <v>0</v>
      </c>
      <c r="E107" s="320">
        <v>0</v>
      </c>
      <c r="F107" s="320">
        <v>0</v>
      </c>
      <c r="G107" s="319">
        <v>0</v>
      </c>
      <c r="H107" s="320">
        <v>0</v>
      </c>
      <c r="I107" s="320">
        <v>0</v>
      </c>
      <c r="J107" s="320">
        <v>0</v>
      </c>
      <c r="K107" s="319">
        <v>0</v>
      </c>
      <c r="L107" s="320">
        <v>0</v>
      </c>
      <c r="M107" s="320">
        <v>0</v>
      </c>
      <c r="N107" s="320">
        <v>0</v>
      </c>
      <c r="O107" s="319">
        <v>0</v>
      </c>
      <c r="P107" s="320">
        <v>0</v>
      </c>
      <c r="Q107" s="320">
        <v>0</v>
      </c>
      <c r="R107" s="321">
        <v>0</v>
      </c>
    </row>
    <row r="108" spans="1:18" x14ac:dyDescent="0.2">
      <c r="A108" s="20" t="s">
        <v>96</v>
      </c>
      <c r="B108" s="319" t="s">
        <v>97</v>
      </c>
      <c r="C108" s="319">
        <v>0</v>
      </c>
      <c r="D108" s="320">
        <v>0</v>
      </c>
      <c r="E108" s="320">
        <v>0</v>
      </c>
      <c r="F108" s="320">
        <v>0</v>
      </c>
      <c r="G108" s="319">
        <v>0</v>
      </c>
      <c r="H108" s="320">
        <v>0</v>
      </c>
      <c r="I108" s="320">
        <v>0</v>
      </c>
      <c r="J108" s="320">
        <v>0</v>
      </c>
      <c r="K108" s="319">
        <v>0</v>
      </c>
      <c r="L108" s="320">
        <v>0</v>
      </c>
      <c r="M108" s="320">
        <v>0</v>
      </c>
      <c r="N108" s="320">
        <v>0</v>
      </c>
      <c r="O108" s="319">
        <v>0</v>
      </c>
      <c r="P108" s="320">
        <v>0</v>
      </c>
      <c r="Q108" s="320">
        <v>0</v>
      </c>
      <c r="R108" s="321">
        <v>0</v>
      </c>
    </row>
    <row r="109" spans="1:18" x14ac:dyDescent="0.2">
      <c r="A109" s="20" t="s">
        <v>98</v>
      </c>
      <c r="B109" s="319" t="s">
        <v>99</v>
      </c>
      <c r="C109" s="319">
        <v>0</v>
      </c>
      <c r="D109" s="320">
        <v>0</v>
      </c>
      <c r="E109" s="320">
        <v>0</v>
      </c>
      <c r="F109" s="320">
        <v>0</v>
      </c>
      <c r="G109" s="319">
        <v>0</v>
      </c>
      <c r="H109" s="320">
        <v>0</v>
      </c>
      <c r="I109" s="320">
        <v>0</v>
      </c>
      <c r="J109" s="320">
        <v>0</v>
      </c>
      <c r="K109" s="319">
        <v>0</v>
      </c>
      <c r="L109" s="320">
        <v>0</v>
      </c>
      <c r="M109" s="320">
        <v>0</v>
      </c>
      <c r="N109" s="320">
        <v>0</v>
      </c>
      <c r="O109" s="319">
        <v>6</v>
      </c>
      <c r="P109" s="320">
        <v>6</v>
      </c>
      <c r="Q109" s="320">
        <v>6</v>
      </c>
      <c r="R109" s="321">
        <v>6</v>
      </c>
    </row>
    <row r="110" spans="1:18" x14ac:dyDescent="0.2">
      <c r="A110" s="20" t="s">
        <v>100</v>
      </c>
      <c r="B110" s="319" t="s">
        <v>101</v>
      </c>
      <c r="C110" s="319">
        <v>0</v>
      </c>
      <c r="D110" s="320">
        <v>0</v>
      </c>
      <c r="E110" s="320">
        <v>0</v>
      </c>
      <c r="F110" s="320">
        <v>0</v>
      </c>
      <c r="G110" s="319">
        <v>0</v>
      </c>
      <c r="H110" s="320">
        <v>0</v>
      </c>
      <c r="I110" s="320">
        <v>0</v>
      </c>
      <c r="J110" s="320">
        <v>0</v>
      </c>
      <c r="K110" s="319">
        <v>0</v>
      </c>
      <c r="L110" s="320">
        <v>0</v>
      </c>
      <c r="M110" s="320">
        <v>0</v>
      </c>
      <c r="N110" s="320">
        <v>0</v>
      </c>
      <c r="O110" s="319">
        <v>0</v>
      </c>
      <c r="P110" s="320">
        <v>0</v>
      </c>
      <c r="Q110" s="320">
        <v>0</v>
      </c>
      <c r="R110" s="321">
        <v>0</v>
      </c>
    </row>
    <row r="111" spans="1:18" x14ac:dyDescent="0.2">
      <c r="A111" s="20" t="s">
        <v>102</v>
      </c>
      <c r="B111" s="319" t="s">
        <v>103</v>
      </c>
      <c r="C111" s="319">
        <v>0</v>
      </c>
      <c r="D111" s="320">
        <v>0</v>
      </c>
      <c r="E111" s="320">
        <v>0</v>
      </c>
      <c r="F111" s="320">
        <v>0</v>
      </c>
      <c r="G111" s="319">
        <v>0</v>
      </c>
      <c r="H111" s="320">
        <v>0</v>
      </c>
      <c r="I111" s="320">
        <v>0</v>
      </c>
      <c r="J111" s="320">
        <v>0</v>
      </c>
      <c r="K111" s="319">
        <v>0</v>
      </c>
      <c r="L111" s="320">
        <v>0</v>
      </c>
      <c r="M111" s="320">
        <v>0</v>
      </c>
      <c r="N111" s="320">
        <v>0</v>
      </c>
      <c r="O111" s="319">
        <v>0</v>
      </c>
      <c r="P111" s="320">
        <v>0</v>
      </c>
      <c r="Q111" s="320">
        <v>0</v>
      </c>
      <c r="R111" s="321">
        <v>0</v>
      </c>
    </row>
    <row r="112" spans="1:18" x14ac:dyDescent="0.2">
      <c r="A112" s="20" t="s">
        <v>104</v>
      </c>
      <c r="B112" s="319" t="s">
        <v>105</v>
      </c>
      <c r="C112" s="319">
        <v>0</v>
      </c>
      <c r="D112" s="320">
        <v>0</v>
      </c>
      <c r="E112" s="320">
        <v>0</v>
      </c>
      <c r="F112" s="320">
        <v>0</v>
      </c>
      <c r="G112" s="319">
        <v>0</v>
      </c>
      <c r="H112" s="320">
        <v>0</v>
      </c>
      <c r="I112" s="320">
        <v>0</v>
      </c>
      <c r="J112" s="320">
        <v>0</v>
      </c>
      <c r="K112" s="319">
        <v>0</v>
      </c>
      <c r="L112" s="320">
        <v>0</v>
      </c>
      <c r="M112" s="320">
        <v>0</v>
      </c>
      <c r="N112" s="320">
        <v>0</v>
      </c>
      <c r="O112" s="319">
        <v>0</v>
      </c>
      <c r="P112" s="320">
        <v>0</v>
      </c>
      <c r="Q112" s="320">
        <v>0</v>
      </c>
      <c r="R112" s="321">
        <v>0</v>
      </c>
    </row>
    <row r="113" spans="1:18" x14ac:dyDescent="0.2">
      <c r="A113" s="20" t="s">
        <v>106</v>
      </c>
      <c r="B113" s="319" t="s">
        <v>107</v>
      </c>
      <c r="C113" s="319">
        <v>0</v>
      </c>
      <c r="D113" s="320">
        <v>0</v>
      </c>
      <c r="E113" s="320">
        <v>0</v>
      </c>
      <c r="F113" s="320">
        <v>0</v>
      </c>
      <c r="G113" s="319">
        <v>2945</v>
      </c>
      <c r="H113" s="320">
        <v>2946</v>
      </c>
      <c r="I113" s="320">
        <v>750</v>
      </c>
      <c r="J113" s="320">
        <v>459</v>
      </c>
      <c r="K113" s="319">
        <v>0</v>
      </c>
      <c r="L113" s="320">
        <v>0</v>
      </c>
      <c r="M113" s="320">
        <v>0</v>
      </c>
      <c r="N113" s="320">
        <v>0</v>
      </c>
      <c r="O113" s="319">
        <v>49</v>
      </c>
      <c r="P113" s="320">
        <v>49</v>
      </c>
      <c r="Q113" s="320">
        <v>40</v>
      </c>
      <c r="R113" s="321">
        <v>38</v>
      </c>
    </row>
    <row r="114" spans="1:18" x14ac:dyDescent="0.2">
      <c r="A114" s="20" t="s">
        <v>108</v>
      </c>
      <c r="B114" s="319" t="s">
        <v>109</v>
      </c>
      <c r="C114" s="319">
        <v>0</v>
      </c>
      <c r="D114" s="320">
        <v>0</v>
      </c>
      <c r="E114" s="320">
        <v>0</v>
      </c>
      <c r="F114" s="320">
        <v>0</v>
      </c>
      <c r="G114" s="319">
        <v>0</v>
      </c>
      <c r="H114" s="320">
        <v>0</v>
      </c>
      <c r="I114" s="320">
        <v>0</v>
      </c>
      <c r="J114" s="320">
        <v>0</v>
      </c>
      <c r="K114" s="319">
        <v>0</v>
      </c>
      <c r="L114" s="320">
        <v>0</v>
      </c>
      <c r="M114" s="320">
        <v>0</v>
      </c>
      <c r="N114" s="320">
        <v>0</v>
      </c>
      <c r="O114" s="319">
        <v>0</v>
      </c>
      <c r="P114" s="320">
        <v>0</v>
      </c>
      <c r="Q114" s="320">
        <v>0</v>
      </c>
      <c r="R114" s="321">
        <v>0</v>
      </c>
    </row>
    <row r="115" spans="1:18" x14ac:dyDescent="0.2">
      <c r="A115" s="24" t="s">
        <v>110</v>
      </c>
      <c r="B115" s="322" t="s">
        <v>111</v>
      </c>
      <c r="C115" s="323">
        <v>0</v>
      </c>
      <c r="D115" s="324">
        <f>SUM(D104:D114)</f>
        <v>0</v>
      </c>
      <c r="E115" s="324">
        <f>SUM(E104:E114)</f>
        <v>0</v>
      </c>
      <c r="F115" s="324">
        <f>SUM(F104:F114)</f>
        <v>0</v>
      </c>
      <c r="G115" s="323">
        <v>2474</v>
      </c>
      <c r="H115" s="324">
        <f>SUM(H104:H114)</f>
        <v>2946</v>
      </c>
      <c r="I115" s="324">
        <f>SUM(I104:I114)</f>
        <v>750</v>
      </c>
      <c r="J115" s="324">
        <f>SUM(J104:J114)</f>
        <v>459</v>
      </c>
      <c r="K115" s="323">
        <v>0</v>
      </c>
      <c r="L115" s="324">
        <f>SUM(L104:L114)</f>
        <v>0</v>
      </c>
      <c r="M115" s="324">
        <f>SUM(M104:M114)</f>
        <v>0</v>
      </c>
      <c r="N115" s="324">
        <f>SUM(N104:N114)</f>
        <v>0</v>
      </c>
      <c r="O115" s="323">
        <v>52</v>
      </c>
      <c r="P115" s="324">
        <f>SUM(P104:P114)</f>
        <v>55</v>
      </c>
      <c r="Q115" s="324">
        <f>SUM(Q104:Q114)</f>
        <v>46</v>
      </c>
      <c r="R115" s="325">
        <f>SUM(R104:R114)</f>
        <v>44</v>
      </c>
    </row>
    <row r="116" spans="1:18" x14ac:dyDescent="0.2">
      <c r="A116" s="27" t="s">
        <v>119</v>
      </c>
      <c r="B116" s="326"/>
      <c r="C116" s="766"/>
      <c r="D116" s="766"/>
      <c r="E116" s="766"/>
      <c r="F116" s="766"/>
      <c r="G116" s="766"/>
      <c r="H116" s="766"/>
      <c r="I116" s="766"/>
      <c r="J116" s="766"/>
      <c r="K116" s="766"/>
      <c r="L116" s="766"/>
      <c r="M116" s="766"/>
      <c r="N116" s="766"/>
      <c r="O116" s="766"/>
      <c r="P116" s="766"/>
      <c r="Q116" s="766"/>
      <c r="R116" s="767"/>
    </row>
    <row r="117" spans="1:18" x14ac:dyDescent="0.2">
      <c r="A117" s="17" t="s">
        <v>86</v>
      </c>
      <c r="B117" s="316" t="s">
        <v>87</v>
      </c>
      <c r="C117" s="317"/>
      <c r="D117" s="317"/>
      <c r="E117" s="317"/>
      <c r="F117" s="317"/>
      <c r="G117" s="317"/>
      <c r="H117" s="317"/>
      <c r="I117" s="317"/>
      <c r="J117" s="317"/>
      <c r="K117" s="317"/>
      <c r="L117" s="317"/>
      <c r="M117" s="317"/>
      <c r="N117" s="317"/>
      <c r="O117" s="317"/>
      <c r="P117" s="317"/>
      <c r="Q117" s="317"/>
      <c r="R117" s="318"/>
    </row>
    <row r="118" spans="1:18" x14ac:dyDescent="0.2">
      <c r="A118" s="20" t="s">
        <v>88</v>
      </c>
      <c r="B118" s="319" t="s">
        <v>89</v>
      </c>
      <c r="C118" s="319">
        <v>0</v>
      </c>
      <c r="D118" s="320">
        <v>0</v>
      </c>
      <c r="E118" s="320">
        <v>0</v>
      </c>
      <c r="F118" s="320">
        <v>0</v>
      </c>
      <c r="G118" s="319">
        <v>0</v>
      </c>
      <c r="H118" s="320">
        <v>0</v>
      </c>
      <c r="I118" s="320">
        <v>0</v>
      </c>
      <c r="J118" s="320">
        <v>0</v>
      </c>
      <c r="K118" s="319">
        <v>0</v>
      </c>
      <c r="L118" s="320">
        <v>0</v>
      </c>
      <c r="M118" s="320">
        <v>0</v>
      </c>
      <c r="N118" s="320">
        <v>0</v>
      </c>
      <c r="O118" s="319">
        <v>0</v>
      </c>
      <c r="P118" s="320">
        <v>0</v>
      </c>
      <c r="Q118" s="320">
        <v>0</v>
      </c>
      <c r="R118" s="321">
        <v>0</v>
      </c>
    </row>
    <row r="119" spans="1:18" x14ac:dyDescent="0.2">
      <c r="A119" s="20" t="s">
        <v>90</v>
      </c>
      <c r="B119" s="319" t="s">
        <v>91</v>
      </c>
      <c r="C119" s="319">
        <v>0</v>
      </c>
      <c r="D119" s="320">
        <v>0</v>
      </c>
      <c r="E119" s="320">
        <v>0</v>
      </c>
      <c r="F119" s="320">
        <v>0</v>
      </c>
      <c r="G119" s="319">
        <v>0</v>
      </c>
      <c r="H119" s="320">
        <v>0</v>
      </c>
      <c r="I119" s="320">
        <v>0</v>
      </c>
      <c r="J119" s="320">
        <v>0</v>
      </c>
      <c r="K119" s="319">
        <v>0</v>
      </c>
      <c r="L119" s="320">
        <v>0</v>
      </c>
      <c r="M119" s="320">
        <v>0</v>
      </c>
      <c r="N119" s="320">
        <v>0</v>
      </c>
      <c r="O119" s="319">
        <v>0</v>
      </c>
      <c r="P119" s="320">
        <v>0</v>
      </c>
      <c r="Q119" s="320">
        <v>0</v>
      </c>
      <c r="R119" s="321">
        <v>0</v>
      </c>
    </row>
    <row r="120" spans="1:18" x14ac:dyDescent="0.2">
      <c r="A120" s="20" t="s">
        <v>92</v>
      </c>
      <c r="B120" s="319" t="s">
        <v>93</v>
      </c>
      <c r="C120" s="319">
        <v>0</v>
      </c>
      <c r="D120" s="320">
        <v>0</v>
      </c>
      <c r="E120" s="320">
        <v>0</v>
      </c>
      <c r="F120" s="320">
        <v>0</v>
      </c>
      <c r="G120" s="319">
        <v>0</v>
      </c>
      <c r="H120" s="320">
        <v>0</v>
      </c>
      <c r="I120" s="320">
        <v>0</v>
      </c>
      <c r="J120" s="320">
        <v>0</v>
      </c>
      <c r="K120" s="319">
        <v>0</v>
      </c>
      <c r="L120" s="320">
        <v>0</v>
      </c>
      <c r="M120" s="320">
        <v>0</v>
      </c>
      <c r="N120" s="320">
        <v>0</v>
      </c>
      <c r="O120" s="319">
        <v>0</v>
      </c>
      <c r="P120" s="320">
        <v>0</v>
      </c>
      <c r="Q120" s="320">
        <v>0</v>
      </c>
      <c r="R120" s="321">
        <v>0</v>
      </c>
    </row>
    <row r="121" spans="1:18" x14ac:dyDescent="0.2">
      <c r="A121" s="20" t="s">
        <v>94</v>
      </c>
      <c r="B121" s="319" t="s">
        <v>95</v>
      </c>
      <c r="C121" s="319">
        <v>0</v>
      </c>
      <c r="D121" s="320">
        <v>0</v>
      </c>
      <c r="E121" s="320">
        <v>0</v>
      </c>
      <c r="F121" s="320">
        <v>0</v>
      </c>
      <c r="G121" s="319">
        <v>0</v>
      </c>
      <c r="H121" s="320">
        <v>0</v>
      </c>
      <c r="I121" s="320">
        <v>0</v>
      </c>
      <c r="J121" s="320">
        <v>0</v>
      </c>
      <c r="K121" s="319">
        <v>0</v>
      </c>
      <c r="L121" s="320">
        <v>0</v>
      </c>
      <c r="M121" s="320">
        <v>0</v>
      </c>
      <c r="N121" s="320">
        <v>0</v>
      </c>
      <c r="O121" s="319">
        <v>0</v>
      </c>
      <c r="P121" s="320">
        <v>0</v>
      </c>
      <c r="Q121" s="320">
        <v>0</v>
      </c>
      <c r="R121" s="321">
        <v>0</v>
      </c>
    </row>
    <row r="122" spans="1:18" x14ac:dyDescent="0.2">
      <c r="A122" s="20" t="s">
        <v>96</v>
      </c>
      <c r="B122" s="319" t="s">
        <v>97</v>
      </c>
      <c r="C122" s="319">
        <v>0</v>
      </c>
      <c r="D122" s="320">
        <v>0</v>
      </c>
      <c r="E122" s="320">
        <v>0</v>
      </c>
      <c r="F122" s="320">
        <v>0</v>
      </c>
      <c r="G122" s="319">
        <v>0</v>
      </c>
      <c r="H122" s="320">
        <v>0</v>
      </c>
      <c r="I122" s="320">
        <v>0</v>
      </c>
      <c r="J122" s="320">
        <v>0</v>
      </c>
      <c r="K122" s="319">
        <v>0</v>
      </c>
      <c r="L122" s="320">
        <v>0</v>
      </c>
      <c r="M122" s="320">
        <v>0</v>
      </c>
      <c r="N122" s="320">
        <v>0</v>
      </c>
      <c r="O122" s="319">
        <v>0</v>
      </c>
      <c r="P122" s="320">
        <v>0</v>
      </c>
      <c r="Q122" s="320">
        <v>0</v>
      </c>
      <c r="R122" s="321">
        <v>0</v>
      </c>
    </row>
    <row r="123" spans="1:18" x14ac:dyDescent="0.2">
      <c r="A123" s="20" t="s">
        <v>98</v>
      </c>
      <c r="B123" s="319" t="s">
        <v>99</v>
      </c>
      <c r="C123" s="319">
        <v>0</v>
      </c>
      <c r="D123" s="320">
        <v>0</v>
      </c>
      <c r="E123" s="320">
        <v>0</v>
      </c>
      <c r="F123" s="320">
        <v>0</v>
      </c>
      <c r="G123" s="319">
        <v>0</v>
      </c>
      <c r="H123" s="320">
        <v>0</v>
      </c>
      <c r="I123" s="320">
        <v>0</v>
      </c>
      <c r="J123" s="320">
        <v>0</v>
      </c>
      <c r="K123" s="319">
        <v>0</v>
      </c>
      <c r="L123" s="320">
        <v>0</v>
      </c>
      <c r="M123" s="320">
        <v>0</v>
      </c>
      <c r="N123" s="320">
        <v>0</v>
      </c>
      <c r="O123" s="319">
        <v>0</v>
      </c>
      <c r="P123" s="320">
        <v>0</v>
      </c>
      <c r="Q123" s="320">
        <v>0</v>
      </c>
      <c r="R123" s="321">
        <v>0</v>
      </c>
    </row>
    <row r="124" spans="1:18" x14ac:dyDescent="0.2">
      <c r="A124" s="20" t="s">
        <v>100</v>
      </c>
      <c r="B124" s="319" t="s">
        <v>101</v>
      </c>
      <c r="C124" s="319">
        <v>0</v>
      </c>
      <c r="D124" s="320">
        <v>0</v>
      </c>
      <c r="E124" s="320">
        <v>0</v>
      </c>
      <c r="F124" s="320">
        <v>0</v>
      </c>
      <c r="G124" s="319">
        <v>0</v>
      </c>
      <c r="H124" s="320">
        <v>0</v>
      </c>
      <c r="I124" s="320">
        <v>0</v>
      </c>
      <c r="J124" s="320">
        <v>0</v>
      </c>
      <c r="K124" s="319">
        <v>0</v>
      </c>
      <c r="L124" s="320">
        <v>0</v>
      </c>
      <c r="M124" s="320">
        <v>0</v>
      </c>
      <c r="N124" s="320">
        <v>0</v>
      </c>
      <c r="O124" s="319">
        <v>0</v>
      </c>
      <c r="P124" s="320">
        <v>0</v>
      </c>
      <c r="Q124" s="320">
        <v>0</v>
      </c>
      <c r="R124" s="321">
        <v>0</v>
      </c>
    </row>
    <row r="125" spans="1:18" x14ac:dyDescent="0.2">
      <c r="A125" s="20" t="s">
        <v>102</v>
      </c>
      <c r="B125" s="319" t="s">
        <v>103</v>
      </c>
      <c r="C125" s="319">
        <v>0</v>
      </c>
      <c r="D125" s="320">
        <v>0</v>
      </c>
      <c r="E125" s="320">
        <v>0</v>
      </c>
      <c r="F125" s="320">
        <v>0</v>
      </c>
      <c r="G125" s="319">
        <v>0</v>
      </c>
      <c r="H125" s="320">
        <v>0</v>
      </c>
      <c r="I125" s="320">
        <v>0</v>
      </c>
      <c r="J125" s="320">
        <v>0</v>
      </c>
      <c r="K125" s="319">
        <v>0</v>
      </c>
      <c r="L125" s="320">
        <v>0</v>
      </c>
      <c r="M125" s="320">
        <v>0</v>
      </c>
      <c r="N125" s="320">
        <v>0</v>
      </c>
      <c r="O125" s="319">
        <v>0</v>
      </c>
      <c r="P125" s="320">
        <v>0</v>
      </c>
      <c r="Q125" s="320">
        <v>0</v>
      </c>
      <c r="R125" s="321">
        <v>0</v>
      </c>
    </row>
    <row r="126" spans="1:18" x14ac:dyDescent="0.2">
      <c r="A126" s="20" t="s">
        <v>104</v>
      </c>
      <c r="B126" s="319" t="s">
        <v>105</v>
      </c>
      <c r="C126" s="319">
        <v>0</v>
      </c>
      <c r="D126" s="320">
        <v>0</v>
      </c>
      <c r="E126" s="320">
        <v>0</v>
      </c>
      <c r="F126" s="320">
        <v>0</v>
      </c>
      <c r="G126" s="319">
        <v>0</v>
      </c>
      <c r="H126" s="320">
        <v>0</v>
      </c>
      <c r="I126" s="320">
        <v>0</v>
      </c>
      <c r="J126" s="320">
        <v>0</v>
      </c>
      <c r="K126" s="319">
        <v>0</v>
      </c>
      <c r="L126" s="320">
        <v>0</v>
      </c>
      <c r="M126" s="320">
        <v>0</v>
      </c>
      <c r="N126" s="320">
        <v>0</v>
      </c>
      <c r="O126" s="319">
        <v>0</v>
      </c>
      <c r="P126" s="320">
        <v>0</v>
      </c>
      <c r="Q126" s="320">
        <v>0</v>
      </c>
      <c r="R126" s="321">
        <v>0</v>
      </c>
    </row>
    <row r="127" spans="1:18" x14ac:dyDescent="0.2">
      <c r="A127" s="20" t="s">
        <v>106</v>
      </c>
      <c r="B127" s="319" t="s">
        <v>107</v>
      </c>
      <c r="C127" s="319">
        <v>129</v>
      </c>
      <c r="D127" s="320">
        <v>129</v>
      </c>
      <c r="E127" s="320">
        <v>49</v>
      </c>
      <c r="F127" s="320">
        <v>31</v>
      </c>
      <c r="G127" s="319">
        <v>3345</v>
      </c>
      <c r="H127" s="320">
        <v>3346</v>
      </c>
      <c r="I127" s="320">
        <v>691</v>
      </c>
      <c r="J127" s="320">
        <v>385</v>
      </c>
      <c r="K127" s="319">
        <v>0</v>
      </c>
      <c r="L127" s="320">
        <v>0</v>
      </c>
      <c r="M127" s="320">
        <v>0</v>
      </c>
      <c r="N127" s="320">
        <v>0</v>
      </c>
      <c r="O127" s="319">
        <v>50</v>
      </c>
      <c r="P127" s="320">
        <v>50</v>
      </c>
      <c r="Q127" s="320">
        <v>25</v>
      </c>
      <c r="R127" s="321">
        <v>25</v>
      </c>
    </row>
    <row r="128" spans="1:18" x14ac:dyDescent="0.2">
      <c r="A128" s="20" t="s">
        <v>108</v>
      </c>
      <c r="B128" s="319" t="s">
        <v>109</v>
      </c>
      <c r="C128" s="319">
        <v>0</v>
      </c>
      <c r="D128" s="320">
        <v>0</v>
      </c>
      <c r="E128" s="320">
        <v>0</v>
      </c>
      <c r="F128" s="320">
        <v>0</v>
      </c>
      <c r="G128" s="319">
        <v>0</v>
      </c>
      <c r="H128" s="320">
        <v>0</v>
      </c>
      <c r="I128" s="320">
        <v>0</v>
      </c>
      <c r="J128" s="320">
        <v>0</v>
      </c>
      <c r="K128" s="319">
        <v>0</v>
      </c>
      <c r="L128" s="320">
        <v>0</v>
      </c>
      <c r="M128" s="320">
        <v>0</v>
      </c>
      <c r="N128" s="320">
        <v>0</v>
      </c>
      <c r="O128" s="319">
        <v>0</v>
      </c>
      <c r="P128" s="320">
        <v>0</v>
      </c>
      <c r="Q128" s="320">
        <v>0</v>
      </c>
      <c r="R128" s="321">
        <v>0</v>
      </c>
    </row>
    <row r="129" spans="1:18" x14ac:dyDescent="0.2">
      <c r="A129" s="24" t="s">
        <v>110</v>
      </c>
      <c r="B129" s="322" t="s">
        <v>111</v>
      </c>
      <c r="C129" s="323">
        <v>129</v>
      </c>
      <c r="D129" s="324">
        <f>SUM(D118:D128)</f>
        <v>129</v>
      </c>
      <c r="E129" s="324">
        <f>SUM(E118:E128)</f>
        <v>49</v>
      </c>
      <c r="F129" s="324">
        <f>SUM(F118:F128)</f>
        <v>31</v>
      </c>
      <c r="G129" s="323">
        <v>2940</v>
      </c>
      <c r="H129" s="324">
        <f>SUM(H118:H128)</f>
        <v>3346</v>
      </c>
      <c r="I129" s="324">
        <f>SUM(I118:I128)</f>
        <v>691</v>
      </c>
      <c r="J129" s="324">
        <f>SUM(J118:J128)</f>
        <v>385</v>
      </c>
      <c r="K129" s="323">
        <v>0</v>
      </c>
      <c r="L129" s="324">
        <f>SUM(L118:L128)</f>
        <v>0</v>
      </c>
      <c r="M129" s="324">
        <f>SUM(M118:M128)</f>
        <v>0</v>
      </c>
      <c r="N129" s="324">
        <f>SUM(N118:N128)</f>
        <v>0</v>
      </c>
      <c r="O129" s="323">
        <v>48</v>
      </c>
      <c r="P129" s="324">
        <f>SUM(P118:P128)</f>
        <v>50</v>
      </c>
      <c r="Q129" s="324">
        <f>SUM(Q118:Q128)</f>
        <v>25</v>
      </c>
      <c r="R129" s="325">
        <f>SUM(R118:R128)</f>
        <v>25</v>
      </c>
    </row>
    <row r="130" spans="1:18" x14ac:dyDescent="0.2">
      <c r="A130" s="27" t="s">
        <v>120</v>
      </c>
      <c r="B130" s="326"/>
      <c r="C130" s="766"/>
      <c r="D130" s="766"/>
      <c r="E130" s="766"/>
      <c r="F130" s="766"/>
      <c r="G130" s="766"/>
      <c r="H130" s="766"/>
      <c r="I130" s="766"/>
      <c r="J130" s="766"/>
      <c r="K130" s="766"/>
      <c r="L130" s="766"/>
      <c r="M130" s="766"/>
      <c r="N130" s="766"/>
      <c r="O130" s="766"/>
      <c r="P130" s="766"/>
      <c r="Q130" s="766"/>
      <c r="R130" s="767"/>
    </row>
    <row r="131" spans="1:18" x14ac:dyDescent="0.2">
      <c r="A131" s="17" t="s">
        <v>86</v>
      </c>
      <c r="B131" s="316" t="s">
        <v>87</v>
      </c>
      <c r="C131" s="317"/>
      <c r="D131" s="317"/>
      <c r="E131" s="317"/>
      <c r="F131" s="317"/>
      <c r="G131" s="317"/>
      <c r="H131" s="317"/>
      <c r="I131" s="317"/>
      <c r="J131" s="317"/>
      <c r="K131" s="317"/>
      <c r="L131" s="317"/>
      <c r="M131" s="317"/>
      <c r="N131" s="317"/>
      <c r="O131" s="317"/>
      <c r="P131" s="317"/>
      <c r="Q131" s="317"/>
      <c r="R131" s="318"/>
    </row>
    <row r="132" spans="1:18" x14ac:dyDescent="0.2">
      <c r="A132" s="20" t="s">
        <v>88</v>
      </c>
      <c r="B132" s="319" t="s">
        <v>89</v>
      </c>
      <c r="C132" s="319">
        <v>0</v>
      </c>
      <c r="D132" s="320">
        <v>0</v>
      </c>
      <c r="E132" s="320">
        <v>0</v>
      </c>
      <c r="F132" s="320">
        <v>0</v>
      </c>
      <c r="G132" s="319">
        <v>0</v>
      </c>
      <c r="H132" s="320">
        <v>0</v>
      </c>
      <c r="I132" s="320">
        <v>0</v>
      </c>
      <c r="J132" s="320">
        <v>0</v>
      </c>
      <c r="K132" s="319">
        <v>0</v>
      </c>
      <c r="L132" s="320">
        <v>0</v>
      </c>
      <c r="M132" s="320">
        <v>0</v>
      </c>
      <c r="N132" s="320">
        <v>0</v>
      </c>
      <c r="O132" s="319">
        <v>0</v>
      </c>
      <c r="P132" s="320">
        <v>0</v>
      </c>
      <c r="Q132" s="320">
        <v>0</v>
      </c>
      <c r="R132" s="321">
        <v>0</v>
      </c>
    </row>
    <row r="133" spans="1:18" x14ac:dyDescent="0.2">
      <c r="A133" s="20" t="s">
        <v>90</v>
      </c>
      <c r="B133" s="319" t="s">
        <v>91</v>
      </c>
      <c r="C133" s="319">
        <v>0</v>
      </c>
      <c r="D133" s="320">
        <v>0</v>
      </c>
      <c r="E133" s="320">
        <v>0</v>
      </c>
      <c r="F133" s="320">
        <v>0</v>
      </c>
      <c r="G133" s="319">
        <v>0</v>
      </c>
      <c r="H133" s="320">
        <v>0</v>
      </c>
      <c r="I133" s="320">
        <v>0</v>
      </c>
      <c r="J133" s="320">
        <v>0</v>
      </c>
      <c r="K133" s="319">
        <v>0</v>
      </c>
      <c r="L133" s="320">
        <v>0</v>
      </c>
      <c r="M133" s="320">
        <v>0</v>
      </c>
      <c r="N133" s="320">
        <v>0</v>
      </c>
      <c r="O133" s="319">
        <v>0</v>
      </c>
      <c r="P133" s="320">
        <v>0</v>
      </c>
      <c r="Q133" s="320">
        <v>0</v>
      </c>
      <c r="R133" s="321">
        <v>0</v>
      </c>
    </row>
    <row r="134" spans="1:18" x14ac:dyDescent="0.2">
      <c r="A134" s="20" t="s">
        <v>92</v>
      </c>
      <c r="B134" s="319" t="s">
        <v>93</v>
      </c>
      <c r="C134" s="319">
        <v>0</v>
      </c>
      <c r="D134" s="320">
        <v>0</v>
      </c>
      <c r="E134" s="320">
        <v>0</v>
      </c>
      <c r="F134" s="320">
        <v>0</v>
      </c>
      <c r="G134" s="319">
        <v>0</v>
      </c>
      <c r="H134" s="320">
        <v>0</v>
      </c>
      <c r="I134" s="320">
        <v>0</v>
      </c>
      <c r="J134" s="320">
        <v>0</v>
      </c>
      <c r="K134" s="319">
        <v>0</v>
      </c>
      <c r="L134" s="320">
        <v>0</v>
      </c>
      <c r="M134" s="320">
        <v>0</v>
      </c>
      <c r="N134" s="320">
        <v>0</v>
      </c>
      <c r="O134" s="319">
        <v>0</v>
      </c>
      <c r="P134" s="320">
        <v>0</v>
      </c>
      <c r="Q134" s="320">
        <v>0</v>
      </c>
      <c r="R134" s="321">
        <v>0</v>
      </c>
    </row>
    <row r="135" spans="1:18" x14ac:dyDescent="0.2">
      <c r="A135" s="20" t="s">
        <v>94</v>
      </c>
      <c r="B135" s="319" t="s">
        <v>95</v>
      </c>
      <c r="C135" s="319">
        <v>0</v>
      </c>
      <c r="D135" s="320">
        <v>0</v>
      </c>
      <c r="E135" s="320">
        <v>0</v>
      </c>
      <c r="F135" s="320">
        <v>0</v>
      </c>
      <c r="G135" s="319">
        <v>0</v>
      </c>
      <c r="H135" s="320">
        <v>0</v>
      </c>
      <c r="I135" s="320">
        <v>0</v>
      </c>
      <c r="J135" s="320">
        <v>0</v>
      </c>
      <c r="K135" s="319">
        <v>0</v>
      </c>
      <c r="L135" s="320">
        <v>0</v>
      </c>
      <c r="M135" s="320">
        <v>0</v>
      </c>
      <c r="N135" s="320">
        <v>0</v>
      </c>
      <c r="O135" s="319">
        <v>0</v>
      </c>
      <c r="P135" s="320">
        <v>0</v>
      </c>
      <c r="Q135" s="320">
        <v>0</v>
      </c>
      <c r="R135" s="321">
        <v>0</v>
      </c>
    </row>
    <row r="136" spans="1:18" x14ac:dyDescent="0.2">
      <c r="A136" s="20" t="s">
        <v>96</v>
      </c>
      <c r="B136" s="319" t="s">
        <v>97</v>
      </c>
      <c r="C136" s="319">
        <v>0</v>
      </c>
      <c r="D136" s="320">
        <v>0</v>
      </c>
      <c r="E136" s="320">
        <v>0</v>
      </c>
      <c r="F136" s="320">
        <v>0</v>
      </c>
      <c r="G136" s="319">
        <v>0</v>
      </c>
      <c r="H136" s="320">
        <v>0</v>
      </c>
      <c r="I136" s="320">
        <v>0</v>
      </c>
      <c r="J136" s="320">
        <v>0</v>
      </c>
      <c r="K136" s="319">
        <v>0</v>
      </c>
      <c r="L136" s="320">
        <v>0</v>
      </c>
      <c r="M136" s="320">
        <v>0</v>
      </c>
      <c r="N136" s="320">
        <v>0</v>
      </c>
      <c r="O136" s="319">
        <v>0</v>
      </c>
      <c r="P136" s="320">
        <v>0</v>
      </c>
      <c r="Q136" s="320">
        <v>0</v>
      </c>
      <c r="R136" s="321">
        <v>0</v>
      </c>
    </row>
    <row r="137" spans="1:18" x14ac:dyDescent="0.2">
      <c r="A137" s="20" t="s">
        <v>98</v>
      </c>
      <c r="B137" s="319" t="s">
        <v>99</v>
      </c>
      <c r="C137" s="319">
        <v>0</v>
      </c>
      <c r="D137" s="320">
        <v>0</v>
      </c>
      <c r="E137" s="320">
        <v>0</v>
      </c>
      <c r="F137" s="320">
        <v>0</v>
      </c>
      <c r="G137" s="319">
        <v>0</v>
      </c>
      <c r="H137" s="320">
        <v>0</v>
      </c>
      <c r="I137" s="320">
        <v>0</v>
      </c>
      <c r="J137" s="320">
        <v>0</v>
      </c>
      <c r="K137" s="319">
        <v>0</v>
      </c>
      <c r="L137" s="320">
        <v>0</v>
      </c>
      <c r="M137" s="320">
        <v>0</v>
      </c>
      <c r="N137" s="320">
        <v>0</v>
      </c>
      <c r="O137" s="319">
        <v>40</v>
      </c>
      <c r="P137" s="320">
        <v>40</v>
      </c>
      <c r="Q137" s="320">
        <v>36</v>
      </c>
      <c r="R137" s="321">
        <v>25</v>
      </c>
    </row>
    <row r="138" spans="1:18" x14ac:dyDescent="0.2">
      <c r="A138" s="20" t="s">
        <v>100</v>
      </c>
      <c r="B138" s="319" t="s">
        <v>101</v>
      </c>
      <c r="C138" s="319">
        <v>0</v>
      </c>
      <c r="D138" s="320">
        <v>0</v>
      </c>
      <c r="E138" s="320">
        <v>0</v>
      </c>
      <c r="F138" s="320">
        <v>0</v>
      </c>
      <c r="G138" s="319">
        <v>0</v>
      </c>
      <c r="H138" s="320">
        <v>0</v>
      </c>
      <c r="I138" s="320">
        <v>0</v>
      </c>
      <c r="J138" s="320">
        <v>0</v>
      </c>
      <c r="K138" s="319">
        <v>0</v>
      </c>
      <c r="L138" s="320">
        <v>0</v>
      </c>
      <c r="M138" s="320">
        <v>0</v>
      </c>
      <c r="N138" s="320">
        <v>0</v>
      </c>
      <c r="O138" s="319">
        <v>0</v>
      </c>
      <c r="P138" s="320">
        <v>0</v>
      </c>
      <c r="Q138" s="320">
        <v>0</v>
      </c>
      <c r="R138" s="321">
        <v>0</v>
      </c>
    </row>
    <row r="139" spans="1:18" x14ac:dyDescent="0.2">
      <c r="A139" s="20" t="s">
        <v>102</v>
      </c>
      <c r="B139" s="319" t="s">
        <v>103</v>
      </c>
      <c r="C139" s="319">
        <v>0</v>
      </c>
      <c r="D139" s="320">
        <v>0</v>
      </c>
      <c r="E139" s="320">
        <v>0</v>
      </c>
      <c r="F139" s="320">
        <v>0</v>
      </c>
      <c r="G139" s="319">
        <v>0</v>
      </c>
      <c r="H139" s="320">
        <v>0</v>
      </c>
      <c r="I139" s="320">
        <v>0</v>
      </c>
      <c r="J139" s="320">
        <v>0</v>
      </c>
      <c r="K139" s="319">
        <v>0</v>
      </c>
      <c r="L139" s="320">
        <v>0</v>
      </c>
      <c r="M139" s="320">
        <v>0</v>
      </c>
      <c r="N139" s="320">
        <v>0</v>
      </c>
      <c r="O139" s="319">
        <v>0</v>
      </c>
      <c r="P139" s="320">
        <v>0</v>
      </c>
      <c r="Q139" s="320">
        <v>0</v>
      </c>
      <c r="R139" s="321">
        <v>0</v>
      </c>
    </row>
    <row r="140" spans="1:18" x14ac:dyDescent="0.2">
      <c r="A140" s="20" t="s">
        <v>104</v>
      </c>
      <c r="B140" s="319" t="s">
        <v>105</v>
      </c>
      <c r="C140" s="319">
        <v>0</v>
      </c>
      <c r="D140" s="320">
        <v>0</v>
      </c>
      <c r="E140" s="320">
        <v>0</v>
      </c>
      <c r="F140" s="320">
        <v>0</v>
      </c>
      <c r="G140" s="319">
        <v>0</v>
      </c>
      <c r="H140" s="320">
        <v>0</v>
      </c>
      <c r="I140" s="320">
        <v>0</v>
      </c>
      <c r="J140" s="320">
        <v>0</v>
      </c>
      <c r="K140" s="319">
        <v>0</v>
      </c>
      <c r="L140" s="320">
        <v>0</v>
      </c>
      <c r="M140" s="320">
        <v>0</v>
      </c>
      <c r="N140" s="320">
        <v>0</v>
      </c>
      <c r="O140" s="319">
        <v>0</v>
      </c>
      <c r="P140" s="320">
        <v>0</v>
      </c>
      <c r="Q140" s="320">
        <v>0</v>
      </c>
      <c r="R140" s="321">
        <v>0</v>
      </c>
    </row>
    <row r="141" spans="1:18" x14ac:dyDescent="0.2">
      <c r="A141" s="20" t="s">
        <v>106</v>
      </c>
      <c r="B141" s="319" t="s">
        <v>107</v>
      </c>
      <c r="C141" s="319">
        <v>192</v>
      </c>
      <c r="D141" s="320">
        <v>192</v>
      </c>
      <c r="E141" s="320">
        <v>142</v>
      </c>
      <c r="F141" s="320">
        <v>77</v>
      </c>
      <c r="G141" s="319">
        <v>785</v>
      </c>
      <c r="H141" s="320">
        <v>785</v>
      </c>
      <c r="I141" s="320">
        <v>613</v>
      </c>
      <c r="J141" s="320">
        <v>374</v>
      </c>
      <c r="K141" s="319">
        <v>57</v>
      </c>
      <c r="L141" s="320">
        <v>57</v>
      </c>
      <c r="M141" s="320">
        <v>44</v>
      </c>
      <c r="N141" s="320">
        <v>41</v>
      </c>
      <c r="O141" s="319">
        <v>17</v>
      </c>
      <c r="P141" s="320">
        <v>17</v>
      </c>
      <c r="Q141" s="320">
        <v>15</v>
      </c>
      <c r="R141" s="321">
        <v>11</v>
      </c>
    </row>
    <row r="142" spans="1:18" x14ac:dyDescent="0.2">
      <c r="A142" s="20" t="s">
        <v>108</v>
      </c>
      <c r="B142" s="319" t="s">
        <v>109</v>
      </c>
      <c r="C142" s="319">
        <v>0</v>
      </c>
      <c r="D142" s="320">
        <v>0</v>
      </c>
      <c r="E142" s="320">
        <v>0</v>
      </c>
      <c r="F142" s="320">
        <v>0</v>
      </c>
      <c r="G142" s="319">
        <v>0</v>
      </c>
      <c r="H142" s="320">
        <v>0</v>
      </c>
      <c r="I142" s="320">
        <v>0</v>
      </c>
      <c r="J142" s="320">
        <v>0</v>
      </c>
      <c r="K142" s="319">
        <v>0</v>
      </c>
      <c r="L142" s="320">
        <v>0</v>
      </c>
      <c r="M142" s="320">
        <v>0</v>
      </c>
      <c r="N142" s="320">
        <v>0</v>
      </c>
      <c r="O142" s="319">
        <v>0</v>
      </c>
      <c r="P142" s="320">
        <v>0</v>
      </c>
      <c r="Q142" s="320">
        <v>0</v>
      </c>
      <c r="R142" s="321">
        <v>0</v>
      </c>
    </row>
    <row r="143" spans="1:18" x14ac:dyDescent="0.2">
      <c r="A143" s="24" t="s">
        <v>110</v>
      </c>
      <c r="B143" s="322" t="s">
        <v>111</v>
      </c>
      <c r="C143" s="323">
        <v>192</v>
      </c>
      <c r="D143" s="324">
        <f>SUM(D132:D142)</f>
        <v>192</v>
      </c>
      <c r="E143" s="324">
        <f>SUM(E132:E142)</f>
        <v>142</v>
      </c>
      <c r="F143" s="324">
        <f>SUM(F132:F142)</f>
        <v>77</v>
      </c>
      <c r="G143" s="323">
        <v>784</v>
      </c>
      <c r="H143" s="324">
        <f>SUM(H132:H142)</f>
        <v>785</v>
      </c>
      <c r="I143" s="324">
        <f>SUM(I132:I142)</f>
        <v>613</v>
      </c>
      <c r="J143" s="324">
        <f>SUM(J132:J142)</f>
        <v>374</v>
      </c>
      <c r="K143" s="323">
        <v>57</v>
      </c>
      <c r="L143" s="324">
        <f>SUM(L132:L142)</f>
        <v>57</v>
      </c>
      <c r="M143" s="324">
        <f>SUM(M132:M142)</f>
        <v>44</v>
      </c>
      <c r="N143" s="324">
        <f>SUM(N132:N142)</f>
        <v>41</v>
      </c>
      <c r="O143" s="323">
        <v>56</v>
      </c>
      <c r="P143" s="324">
        <f>SUM(P132:P142)</f>
        <v>57</v>
      </c>
      <c r="Q143" s="324">
        <f>SUM(Q132:Q142)</f>
        <v>51</v>
      </c>
      <c r="R143" s="325">
        <f>SUM(R132:R142)</f>
        <v>36</v>
      </c>
    </row>
    <row r="144" spans="1:18" x14ac:dyDescent="0.2">
      <c r="A144" s="27" t="s">
        <v>121</v>
      </c>
      <c r="B144" s="326"/>
      <c r="C144" s="766"/>
      <c r="D144" s="766"/>
      <c r="E144" s="766"/>
      <c r="F144" s="766"/>
      <c r="G144" s="766"/>
      <c r="H144" s="766"/>
      <c r="I144" s="766"/>
      <c r="J144" s="766"/>
      <c r="K144" s="766"/>
      <c r="L144" s="766"/>
      <c r="M144" s="766"/>
      <c r="N144" s="766"/>
      <c r="O144" s="766"/>
      <c r="P144" s="766"/>
      <c r="Q144" s="766"/>
      <c r="R144" s="767"/>
    </row>
    <row r="145" spans="1:18" x14ac:dyDescent="0.2">
      <c r="A145" s="17" t="s">
        <v>86</v>
      </c>
      <c r="B145" s="316" t="s">
        <v>87</v>
      </c>
      <c r="C145" s="317"/>
      <c r="D145" s="317"/>
      <c r="E145" s="317"/>
      <c r="F145" s="317"/>
      <c r="G145" s="317"/>
      <c r="H145" s="317"/>
      <c r="I145" s="317"/>
      <c r="J145" s="317"/>
      <c r="K145" s="317"/>
      <c r="L145" s="317"/>
      <c r="M145" s="317"/>
      <c r="N145" s="317"/>
      <c r="O145" s="317"/>
      <c r="P145" s="317"/>
      <c r="Q145" s="317"/>
      <c r="R145" s="318"/>
    </row>
    <row r="146" spans="1:18" x14ac:dyDescent="0.2">
      <c r="A146" s="20" t="s">
        <v>88</v>
      </c>
      <c r="B146" s="319" t="s">
        <v>89</v>
      </c>
      <c r="C146" s="319">
        <v>0</v>
      </c>
      <c r="D146" s="320">
        <v>0</v>
      </c>
      <c r="E146" s="320">
        <v>0</v>
      </c>
      <c r="F146" s="320">
        <v>0</v>
      </c>
      <c r="G146" s="319">
        <v>0</v>
      </c>
      <c r="H146" s="320">
        <v>0</v>
      </c>
      <c r="I146" s="320">
        <v>0</v>
      </c>
      <c r="J146" s="320">
        <v>0</v>
      </c>
      <c r="K146" s="319">
        <v>0</v>
      </c>
      <c r="L146" s="320">
        <v>0</v>
      </c>
      <c r="M146" s="320">
        <v>0</v>
      </c>
      <c r="N146" s="320">
        <v>0</v>
      </c>
      <c r="O146" s="319">
        <v>0</v>
      </c>
      <c r="P146" s="320">
        <v>0</v>
      </c>
      <c r="Q146" s="320">
        <v>0</v>
      </c>
      <c r="R146" s="321">
        <v>0</v>
      </c>
    </row>
    <row r="147" spans="1:18" x14ac:dyDescent="0.2">
      <c r="A147" s="20" t="s">
        <v>90</v>
      </c>
      <c r="B147" s="319" t="s">
        <v>91</v>
      </c>
      <c r="C147" s="319">
        <v>689</v>
      </c>
      <c r="D147" s="320">
        <v>698</v>
      </c>
      <c r="E147" s="320">
        <v>176</v>
      </c>
      <c r="F147" s="320">
        <v>134</v>
      </c>
      <c r="G147" s="319">
        <v>0</v>
      </c>
      <c r="H147" s="320">
        <v>0</v>
      </c>
      <c r="I147" s="320">
        <v>0</v>
      </c>
      <c r="J147" s="320">
        <v>0</v>
      </c>
      <c r="K147" s="319">
        <v>361</v>
      </c>
      <c r="L147" s="320">
        <v>369</v>
      </c>
      <c r="M147" s="320">
        <v>148</v>
      </c>
      <c r="N147" s="320">
        <v>134</v>
      </c>
      <c r="O147" s="319">
        <v>5</v>
      </c>
      <c r="P147" s="320">
        <v>5</v>
      </c>
      <c r="Q147" s="320">
        <v>5</v>
      </c>
      <c r="R147" s="321">
        <v>5</v>
      </c>
    </row>
    <row r="148" spans="1:18" x14ac:dyDescent="0.2">
      <c r="A148" s="20" t="s">
        <v>92</v>
      </c>
      <c r="B148" s="319" t="s">
        <v>93</v>
      </c>
      <c r="C148" s="319">
        <v>3988</v>
      </c>
      <c r="D148" s="320">
        <v>4230</v>
      </c>
      <c r="E148" s="320">
        <v>1266</v>
      </c>
      <c r="F148" s="320">
        <v>873</v>
      </c>
      <c r="G148" s="319">
        <v>0</v>
      </c>
      <c r="H148" s="320">
        <v>0</v>
      </c>
      <c r="I148" s="320">
        <v>0</v>
      </c>
      <c r="J148" s="320">
        <v>0</v>
      </c>
      <c r="K148" s="319">
        <v>911</v>
      </c>
      <c r="L148" s="320">
        <v>1024</v>
      </c>
      <c r="M148" s="320">
        <v>466</v>
      </c>
      <c r="N148" s="320">
        <v>264</v>
      </c>
      <c r="O148" s="319">
        <v>183</v>
      </c>
      <c r="P148" s="320">
        <v>184</v>
      </c>
      <c r="Q148" s="320">
        <v>131</v>
      </c>
      <c r="R148" s="321">
        <v>131</v>
      </c>
    </row>
    <row r="149" spans="1:18" x14ac:dyDescent="0.2">
      <c r="A149" s="20" t="s">
        <v>94</v>
      </c>
      <c r="B149" s="319" t="s">
        <v>95</v>
      </c>
      <c r="C149" s="319">
        <v>1720</v>
      </c>
      <c r="D149" s="320">
        <v>1723</v>
      </c>
      <c r="E149" s="320">
        <v>303</v>
      </c>
      <c r="F149" s="320">
        <v>252</v>
      </c>
      <c r="G149" s="319">
        <v>0</v>
      </c>
      <c r="H149" s="320">
        <v>0</v>
      </c>
      <c r="I149" s="320">
        <v>0</v>
      </c>
      <c r="J149" s="320">
        <v>0</v>
      </c>
      <c r="K149" s="319">
        <v>472</v>
      </c>
      <c r="L149" s="320">
        <v>475</v>
      </c>
      <c r="M149" s="320">
        <v>195</v>
      </c>
      <c r="N149" s="320">
        <v>141</v>
      </c>
      <c r="O149" s="319">
        <v>45</v>
      </c>
      <c r="P149" s="320">
        <v>45</v>
      </c>
      <c r="Q149" s="320">
        <v>33</v>
      </c>
      <c r="R149" s="321">
        <v>32</v>
      </c>
    </row>
    <row r="150" spans="1:18" x14ac:dyDescent="0.2">
      <c r="A150" s="20" t="s">
        <v>96</v>
      </c>
      <c r="B150" s="319" t="s">
        <v>97</v>
      </c>
      <c r="C150" s="319">
        <v>0</v>
      </c>
      <c r="D150" s="320">
        <v>0</v>
      </c>
      <c r="E150" s="320">
        <v>0</v>
      </c>
      <c r="F150" s="320">
        <v>0</v>
      </c>
      <c r="G150" s="319">
        <v>0</v>
      </c>
      <c r="H150" s="320">
        <v>0</v>
      </c>
      <c r="I150" s="320">
        <v>0</v>
      </c>
      <c r="J150" s="320">
        <v>0</v>
      </c>
      <c r="K150" s="319">
        <v>0</v>
      </c>
      <c r="L150" s="320">
        <v>0</v>
      </c>
      <c r="M150" s="320">
        <v>0</v>
      </c>
      <c r="N150" s="320">
        <v>0</v>
      </c>
      <c r="O150" s="319">
        <v>0</v>
      </c>
      <c r="P150" s="320">
        <v>0</v>
      </c>
      <c r="Q150" s="320">
        <v>0</v>
      </c>
      <c r="R150" s="321">
        <v>0</v>
      </c>
    </row>
    <row r="151" spans="1:18" x14ac:dyDescent="0.2">
      <c r="A151" s="20" t="s">
        <v>98</v>
      </c>
      <c r="B151" s="319" t="s">
        <v>99</v>
      </c>
      <c r="C151" s="319">
        <v>0</v>
      </c>
      <c r="D151" s="320">
        <v>0</v>
      </c>
      <c r="E151" s="320">
        <v>0</v>
      </c>
      <c r="F151" s="320">
        <v>0</v>
      </c>
      <c r="G151" s="319">
        <v>0</v>
      </c>
      <c r="H151" s="320">
        <v>0</v>
      </c>
      <c r="I151" s="320">
        <v>0</v>
      </c>
      <c r="J151" s="320">
        <v>0</v>
      </c>
      <c r="K151" s="319">
        <v>0</v>
      </c>
      <c r="L151" s="320">
        <v>0</v>
      </c>
      <c r="M151" s="320">
        <v>0</v>
      </c>
      <c r="N151" s="320">
        <v>0</v>
      </c>
      <c r="O151" s="319">
        <v>1</v>
      </c>
      <c r="P151" s="320">
        <v>1</v>
      </c>
      <c r="Q151" s="320">
        <v>1</v>
      </c>
      <c r="R151" s="321">
        <v>0</v>
      </c>
    </row>
    <row r="152" spans="1:18" x14ac:dyDescent="0.2">
      <c r="A152" s="20" t="s">
        <v>100</v>
      </c>
      <c r="B152" s="319" t="s">
        <v>101</v>
      </c>
      <c r="C152" s="319">
        <v>0</v>
      </c>
      <c r="D152" s="320">
        <v>0</v>
      </c>
      <c r="E152" s="320">
        <v>0</v>
      </c>
      <c r="F152" s="320">
        <v>0</v>
      </c>
      <c r="G152" s="319">
        <v>0</v>
      </c>
      <c r="H152" s="320">
        <v>0</v>
      </c>
      <c r="I152" s="320">
        <v>0</v>
      </c>
      <c r="J152" s="320">
        <v>0</v>
      </c>
      <c r="K152" s="319">
        <v>0</v>
      </c>
      <c r="L152" s="320">
        <v>0</v>
      </c>
      <c r="M152" s="320">
        <v>0</v>
      </c>
      <c r="N152" s="320">
        <v>0</v>
      </c>
      <c r="O152" s="319">
        <v>0</v>
      </c>
      <c r="P152" s="320">
        <v>0</v>
      </c>
      <c r="Q152" s="320">
        <v>0</v>
      </c>
      <c r="R152" s="321">
        <v>0</v>
      </c>
    </row>
    <row r="153" spans="1:18" x14ac:dyDescent="0.2">
      <c r="A153" s="20" t="s">
        <v>102</v>
      </c>
      <c r="B153" s="319" t="s">
        <v>103</v>
      </c>
      <c r="C153" s="319">
        <v>0</v>
      </c>
      <c r="D153" s="320">
        <v>0</v>
      </c>
      <c r="E153" s="320">
        <v>0</v>
      </c>
      <c r="F153" s="320">
        <v>0</v>
      </c>
      <c r="G153" s="319">
        <v>0</v>
      </c>
      <c r="H153" s="320">
        <v>0</v>
      </c>
      <c r="I153" s="320">
        <v>0</v>
      </c>
      <c r="J153" s="320">
        <v>0</v>
      </c>
      <c r="K153" s="319">
        <v>0</v>
      </c>
      <c r="L153" s="320">
        <v>0</v>
      </c>
      <c r="M153" s="320">
        <v>0</v>
      </c>
      <c r="N153" s="320">
        <v>0</v>
      </c>
      <c r="O153" s="319">
        <v>0</v>
      </c>
      <c r="P153" s="320">
        <v>0</v>
      </c>
      <c r="Q153" s="320">
        <v>0</v>
      </c>
      <c r="R153" s="321">
        <v>0</v>
      </c>
    </row>
    <row r="154" spans="1:18" x14ac:dyDescent="0.2">
      <c r="A154" s="20" t="s">
        <v>104</v>
      </c>
      <c r="B154" s="319" t="s">
        <v>105</v>
      </c>
      <c r="C154" s="319">
        <v>0</v>
      </c>
      <c r="D154" s="320">
        <v>0</v>
      </c>
      <c r="E154" s="320">
        <v>0</v>
      </c>
      <c r="F154" s="320">
        <v>0</v>
      </c>
      <c r="G154" s="319">
        <v>0</v>
      </c>
      <c r="H154" s="320">
        <v>0</v>
      </c>
      <c r="I154" s="320">
        <v>0</v>
      </c>
      <c r="J154" s="320">
        <v>0</v>
      </c>
      <c r="K154" s="319">
        <v>0</v>
      </c>
      <c r="L154" s="320">
        <v>0</v>
      </c>
      <c r="M154" s="320">
        <v>0</v>
      </c>
      <c r="N154" s="320">
        <v>0</v>
      </c>
      <c r="O154" s="319">
        <v>0</v>
      </c>
      <c r="P154" s="320">
        <v>0</v>
      </c>
      <c r="Q154" s="320">
        <v>0</v>
      </c>
      <c r="R154" s="321">
        <v>0</v>
      </c>
    </row>
    <row r="155" spans="1:18" x14ac:dyDescent="0.2">
      <c r="A155" s="20" t="s">
        <v>106</v>
      </c>
      <c r="B155" s="319" t="s">
        <v>107</v>
      </c>
      <c r="C155" s="319">
        <v>114</v>
      </c>
      <c r="D155" s="320">
        <v>114</v>
      </c>
      <c r="E155" s="320">
        <v>41</v>
      </c>
      <c r="F155" s="320">
        <v>34</v>
      </c>
      <c r="G155" s="319">
        <v>0</v>
      </c>
      <c r="H155" s="320">
        <v>0</v>
      </c>
      <c r="I155" s="320">
        <v>0</v>
      </c>
      <c r="J155" s="320">
        <v>0</v>
      </c>
      <c r="K155" s="319">
        <v>62</v>
      </c>
      <c r="L155" s="320">
        <v>62</v>
      </c>
      <c r="M155" s="320">
        <v>33</v>
      </c>
      <c r="N155" s="320">
        <v>26</v>
      </c>
      <c r="O155" s="319">
        <v>6</v>
      </c>
      <c r="P155" s="320">
        <v>6</v>
      </c>
      <c r="Q155" s="320">
        <v>3</v>
      </c>
      <c r="R155" s="321">
        <v>3</v>
      </c>
    </row>
    <row r="156" spans="1:18" x14ac:dyDescent="0.2">
      <c r="A156" s="20" t="s">
        <v>108</v>
      </c>
      <c r="B156" s="319" t="s">
        <v>109</v>
      </c>
      <c r="C156" s="319">
        <v>0</v>
      </c>
      <c r="D156" s="320">
        <v>0</v>
      </c>
      <c r="E156" s="320">
        <v>0</v>
      </c>
      <c r="F156" s="320">
        <v>0</v>
      </c>
      <c r="G156" s="319">
        <v>0</v>
      </c>
      <c r="H156" s="320">
        <v>0</v>
      </c>
      <c r="I156" s="320">
        <v>0</v>
      </c>
      <c r="J156" s="320">
        <v>0</v>
      </c>
      <c r="K156" s="319">
        <v>0</v>
      </c>
      <c r="L156" s="320">
        <v>0</v>
      </c>
      <c r="M156" s="320">
        <v>0</v>
      </c>
      <c r="N156" s="320">
        <v>0</v>
      </c>
      <c r="O156" s="319">
        <v>0</v>
      </c>
      <c r="P156" s="320">
        <v>0</v>
      </c>
      <c r="Q156" s="320">
        <v>0</v>
      </c>
      <c r="R156" s="321">
        <v>0</v>
      </c>
    </row>
    <row r="157" spans="1:18" x14ac:dyDescent="0.2">
      <c r="A157" s="24" t="s">
        <v>110</v>
      </c>
      <c r="B157" s="322" t="s">
        <v>111</v>
      </c>
      <c r="C157" s="323">
        <v>4612</v>
      </c>
      <c r="D157" s="324">
        <f>SUM(D146:D156)</f>
        <v>6765</v>
      </c>
      <c r="E157" s="324">
        <f>SUM(E146:E156)</f>
        <v>1786</v>
      </c>
      <c r="F157" s="324">
        <f>SUM(F146:F156)</f>
        <v>1293</v>
      </c>
      <c r="G157" s="323">
        <v>0</v>
      </c>
      <c r="H157" s="324">
        <f>SUM(H146:H156)</f>
        <v>0</v>
      </c>
      <c r="I157" s="324">
        <f>SUM(I146:I156)</f>
        <v>0</v>
      </c>
      <c r="J157" s="324">
        <f>SUM(J146:J156)</f>
        <v>0</v>
      </c>
      <c r="K157" s="323">
        <v>1463</v>
      </c>
      <c r="L157" s="324">
        <f>SUM(L146:L156)</f>
        <v>1930</v>
      </c>
      <c r="M157" s="324">
        <f>SUM(M146:M156)</f>
        <v>842</v>
      </c>
      <c r="N157" s="324">
        <f>SUM(N146:N156)</f>
        <v>565</v>
      </c>
      <c r="O157" s="323">
        <v>232</v>
      </c>
      <c r="P157" s="324">
        <f>SUM(P146:P156)</f>
        <v>241</v>
      </c>
      <c r="Q157" s="324">
        <f>SUM(Q146:Q156)</f>
        <v>173</v>
      </c>
      <c r="R157" s="325">
        <f>SUM(R146:R156)</f>
        <v>171</v>
      </c>
    </row>
    <row r="158" spans="1:18" x14ac:dyDescent="0.2">
      <c r="A158" s="27" t="s">
        <v>122</v>
      </c>
      <c r="B158" s="326"/>
      <c r="C158" s="766"/>
      <c r="D158" s="766"/>
      <c r="E158" s="766"/>
      <c r="F158" s="766"/>
      <c r="G158" s="766"/>
      <c r="H158" s="766"/>
      <c r="I158" s="766"/>
      <c r="J158" s="766"/>
      <c r="K158" s="766"/>
      <c r="L158" s="766"/>
      <c r="M158" s="766"/>
      <c r="N158" s="766"/>
      <c r="O158" s="766"/>
      <c r="P158" s="766"/>
      <c r="Q158" s="766"/>
      <c r="R158" s="767"/>
    </row>
    <row r="159" spans="1:18" x14ac:dyDescent="0.2">
      <c r="A159" s="17" t="s">
        <v>86</v>
      </c>
      <c r="B159" s="316" t="s">
        <v>87</v>
      </c>
      <c r="C159" s="317"/>
      <c r="D159" s="317"/>
      <c r="E159" s="317"/>
      <c r="F159" s="317"/>
      <c r="G159" s="317"/>
      <c r="H159" s="317"/>
      <c r="I159" s="317"/>
      <c r="J159" s="317"/>
      <c r="K159" s="317"/>
      <c r="L159" s="317"/>
      <c r="M159" s="317"/>
      <c r="N159" s="317"/>
      <c r="O159" s="317"/>
      <c r="P159" s="317"/>
      <c r="Q159" s="317"/>
      <c r="R159" s="318"/>
    </row>
    <row r="160" spans="1:18" x14ac:dyDescent="0.2">
      <c r="A160" s="20" t="s">
        <v>88</v>
      </c>
      <c r="B160" s="319" t="s">
        <v>89</v>
      </c>
      <c r="C160" s="319">
        <v>0</v>
      </c>
      <c r="D160" s="320">
        <v>0</v>
      </c>
      <c r="E160" s="320">
        <v>0</v>
      </c>
      <c r="F160" s="320">
        <v>0</v>
      </c>
      <c r="G160" s="319">
        <v>0</v>
      </c>
      <c r="H160" s="320">
        <v>0</v>
      </c>
      <c r="I160" s="320">
        <v>0</v>
      </c>
      <c r="J160" s="320">
        <v>0</v>
      </c>
      <c r="K160" s="319">
        <v>0</v>
      </c>
      <c r="L160" s="320">
        <v>0</v>
      </c>
      <c r="M160" s="320">
        <v>0</v>
      </c>
      <c r="N160" s="320">
        <v>0</v>
      </c>
      <c r="O160" s="319">
        <v>0</v>
      </c>
      <c r="P160" s="320">
        <v>0</v>
      </c>
      <c r="Q160" s="320">
        <v>0</v>
      </c>
      <c r="R160" s="321">
        <v>0</v>
      </c>
    </row>
    <row r="161" spans="1:18" x14ac:dyDescent="0.2">
      <c r="A161" s="20" t="s">
        <v>90</v>
      </c>
      <c r="B161" s="319" t="s">
        <v>91</v>
      </c>
      <c r="C161" s="319">
        <v>11</v>
      </c>
      <c r="D161" s="320">
        <v>11</v>
      </c>
      <c r="E161" s="320">
        <v>8</v>
      </c>
      <c r="F161" s="320">
        <v>4</v>
      </c>
      <c r="G161" s="319">
        <v>0</v>
      </c>
      <c r="H161" s="320">
        <v>0</v>
      </c>
      <c r="I161" s="320">
        <v>0</v>
      </c>
      <c r="J161" s="320">
        <v>0</v>
      </c>
      <c r="K161" s="319">
        <v>2</v>
      </c>
      <c r="L161" s="320">
        <v>2</v>
      </c>
      <c r="M161" s="320">
        <v>1</v>
      </c>
      <c r="N161" s="320">
        <v>0</v>
      </c>
      <c r="O161" s="319">
        <v>8</v>
      </c>
      <c r="P161" s="320">
        <v>8</v>
      </c>
      <c r="Q161" s="320">
        <v>5</v>
      </c>
      <c r="R161" s="321">
        <v>4</v>
      </c>
    </row>
    <row r="162" spans="1:18" x14ac:dyDescent="0.2">
      <c r="A162" s="20" t="s">
        <v>92</v>
      </c>
      <c r="B162" s="319" t="s">
        <v>93</v>
      </c>
      <c r="C162" s="319">
        <v>0</v>
      </c>
      <c r="D162" s="320">
        <v>0</v>
      </c>
      <c r="E162" s="320">
        <v>0</v>
      </c>
      <c r="F162" s="320">
        <v>0</v>
      </c>
      <c r="G162" s="319">
        <v>0</v>
      </c>
      <c r="H162" s="320">
        <v>0</v>
      </c>
      <c r="I162" s="320">
        <v>0</v>
      </c>
      <c r="J162" s="320">
        <v>0</v>
      </c>
      <c r="K162" s="319">
        <v>0</v>
      </c>
      <c r="L162" s="320">
        <v>0</v>
      </c>
      <c r="M162" s="320">
        <v>0</v>
      </c>
      <c r="N162" s="320">
        <v>0</v>
      </c>
      <c r="O162" s="319">
        <v>4</v>
      </c>
      <c r="P162" s="320">
        <v>4</v>
      </c>
      <c r="Q162" s="320">
        <v>4</v>
      </c>
      <c r="R162" s="321">
        <v>4</v>
      </c>
    </row>
    <row r="163" spans="1:18" x14ac:dyDescent="0.2">
      <c r="A163" s="20" t="s">
        <v>94</v>
      </c>
      <c r="B163" s="319" t="s">
        <v>95</v>
      </c>
      <c r="C163" s="319">
        <v>130</v>
      </c>
      <c r="D163" s="320">
        <v>144</v>
      </c>
      <c r="E163" s="320">
        <v>110</v>
      </c>
      <c r="F163" s="320">
        <v>57</v>
      </c>
      <c r="G163" s="319">
        <v>0</v>
      </c>
      <c r="H163" s="320">
        <v>0</v>
      </c>
      <c r="I163" s="320">
        <v>0</v>
      </c>
      <c r="J163" s="320">
        <v>0</v>
      </c>
      <c r="K163" s="319">
        <v>157</v>
      </c>
      <c r="L163" s="320">
        <v>177</v>
      </c>
      <c r="M163" s="320">
        <v>135</v>
      </c>
      <c r="N163" s="320">
        <v>87</v>
      </c>
      <c r="O163" s="319">
        <v>27</v>
      </c>
      <c r="P163" s="320">
        <v>28</v>
      </c>
      <c r="Q163" s="320">
        <v>17</v>
      </c>
      <c r="R163" s="321">
        <v>16</v>
      </c>
    </row>
    <row r="164" spans="1:18" x14ac:dyDescent="0.2">
      <c r="A164" s="20" t="s">
        <v>96</v>
      </c>
      <c r="B164" s="319" t="s">
        <v>97</v>
      </c>
      <c r="C164" s="319">
        <v>0</v>
      </c>
      <c r="D164" s="320">
        <v>0</v>
      </c>
      <c r="E164" s="320">
        <v>0</v>
      </c>
      <c r="F164" s="320">
        <v>0</v>
      </c>
      <c r="G164" s="319">
        <v>0</v>
      </c>
      <c r="H164" s="320">
        <v>0</v>
      </c>
      <c r="I164" s="320">
        <v>0</v>
      </c>
      <c r="J164" s="320">
        <v>0</v>
      </c>
      <c r="K164" s="319">
        <v>0</v>
      </c>
      <c r="L164" s="320">
        <v>0</v>
      </c>
      <c r="M164" s="320">
        <v>0</v>
      </c>
      <c r="N164" s="320">
        <v>0</v>
      </c>
      <c r="O164" s="319">
        <v>0</v>
      </c>
      <c r="P164" s="320">
        <v>0</v>
      </c>
      <c r="Q164" s="320">
        <v>0</v>
      </c>
      <c r="R164" s="321">
        <v>0</v>
      </c>
    </row>
    <row r="165" spans="1:18" x14ac:dyDescent="0.2">
      <c r="A165" s="20" t="s">
        <v>98</v>
      </c>
      <c r="B165" s="319" t="s">
        <v>99</v>
      </c>
      <c r="C165" s="319">
        <v>3171</v>
      </c>
      <c r="D165" s="320">
        <v>3285</v>
      </c>
      <c r="E165" s="320">
        <v>2000</v>
      </c>
      <c r="F165" s="320">
        <v>933</v>
      </c>
      <c r="G165" s="319">
        <v>0</v>
      </c>
      <c r="H165" s="320">
        <v>0</v>
      </c>
      <c r="I165" s="320">
        <v>0</v>
      </c>
      <c r="J165" s="320">
        <v>0</v>
      </c>
      <c r="K165" s="319">
        <v>838</v>
      </c>
      <c r="L165" s="320">
        <v>917</v>
      </c>
      <c r="M165" s="320">
        <v>541</v>
      </c>
      <c r="N165" s="320">
        <v>369</v>
      </c>
      <c r="O165" s="319">
        <v>314</v>
      </c>
      <c r="P165" s="320">
        <v>315</v>
      </c>
      <c r="Q165" s="320">
        <v>226</v>
      </c>
      <c r="R165" s="321">
        <v>218</v>
      </c>
    </row>
    <row r="166" spans="1:18" x14ac:dyDescent="0.2">
      <c r="A166" s="20" t="s">
        <v>100</v>
      </c>
      <c r="B166" s="319" t="s">
        <v>101</v>
      </c>
      <c r="C166" s="319">
        <v>79</v>
      </c>
      <c r="D166" s="320">
        <v>79</v>
      </c>
      <c r="E166" s="320">
        <v>25</v>
      </c>
      <c r="F166" s="320">
        <v>14</v>
      </c>
      <c r="G166" s="319">
        <v>0</v>
      </c>
      <c r="H166" s="320">
        <v>0</v>
      </c>
      <c r="I166" s="320">
        <v>0</v>
      </c>
      <c r="J166" s="320">
        <v>0</v>
      </c>
      <c r="K166" s="319">
        <v>9</v>
      </c>
      <c r="L166" s="320">
        <v>9</v>
      </c>
      <c r="M166" s="320">
        <v>6</v>
      </c>
      <c r="N166" s="320">
        <v>4</v>
      </c>
      <c r="O166" s="319">
        <v>0</v>
      </c>
      <c r="P166" s="320">
        <v>0</v>
      </c>
      <c r="Q166" s="320">
        <v>0</v>
      </c>
      <c r="R166" s="321">
        <v>0</v>
      </c>
    </row>
    <row r="167" spans="1:18" x14ac:dyDescent="0.2">
      <c r="A167" s="20" t="s">
        <v>102</v>
      </c>
      <c r="B167" s="319" t="s">
        <v>103</v>
      </c>
      <c r="C167" s="319">
        <v>0</v>
      </c>
      <c r="D167" s="320">
        <v>0</v>
      </c>
      <c r="E167" s="320">
        <v>0</v>
      </c>
      <c r="F167" s="320">
        <v>0</v>
      </c>
      <c r="G167" s="319">
        <v>0</v>
      </c>
      <c r="H167" s="320">
        <v>0</v>
      </c>
      <c r="I167" s="320">
        <v>0</v>
      </c>
      <c r="J167" s="320">
        <v>0</v>
      </c>
      <c r="K167" s="319">
        <v>0</v>
      </c>
      <c r="L167" s="320">
        <v>0</v>
      </c>
      <c r="M167" s="320">
        <v>0</v>
      </c>
      <c r="N167" s="320">
        <v>0</v>
      </c>
      <c r="O167" s="319">
        <v>32</v>
      </c>
      <c r="P167" s="320">
        <v>32</v>
      </c>
      <c r="Q167" s="320">
        <v>20</v>
      </c>
      <c r="R167" s="321">
        <v>20</v>
      </c>
    </row>
    <row r="168" spans="1:18" x14ac:dyDescent="0.2">
      <c r="A168" s="20" t="s">
        <v>104</v>
      </c>
      <c r="B168" s="319" t="s">
        <v>105</v>
      </c>
      <c r="C168" s="319">
        <v>0</v>
      </c>
      <c r="D168" s="320">
        <v>0</v>
      </c>
      <c r="E168" s="320">
        <v>0</v>
      </c>
      <c r="F168" s="320">
        <v>0</v>
      </c>
      <c r="G168" s="319">
        <v>0</v>
      </c>
      <c r="H168" s="320">
        <v>0</v>
      </c>
      <c r="I168" s="320">
        <v>0</v>
      </c>
      <c r="J168" s="320">
        <v>0</v>
      </c>
      <c r="K168" s="319">
        <v>0</v>
      </c>
      <c r="L168" s="320">
        <v>0</v>
      </c>
      <c r="M168" s="320">
        <v>0</v>
      </c>
      <c r="N168" s="320">
        <v>0</v>
      </c>
      <c r="O168" s="319">
        <v>0</v>
      </c>
      <c r="P168" s="320">
        <v>0</v>
      </c>
      <c r="Q168" s="320">
        <v>0</v>
      </c>
      <c r="R168" s="321">
        <v>0</v>
      </c>
    </row>
    <row r="169" spans="1:18" x14ac:dyDescent="0.2">
      <c r="A169" s="20" t="s">
        <v>106</v>
      </c>
      <c r="B169" s="319" t="s">
        <v>107</v>
      </c>
      <c r="C169" s="319">
        <v>0</v>
      </c>
      <c r="D169" s="320">
        <v>0</v>
      </c>
      <c r="E169" s="320">
        <v>0</v>
      </c>
      <c r="F169" s="320">
        <v>0</v>
      </c>
      <c r="G169" s="319">
        <v>0</v>
      </c>
      <c r="H169" s="320">
        <v>0</v>
      </c>
      <c r="I169" s="320">
        <v>0</v>
      </c>
      <c r="J169" s="320">
        <v>0</v>
      </c>
      <c r="K169" s="319">
        <v>0</v>
      </c>
      <c r="L169" s="320">
        <v>0</v>
      </c>
      <c r="M169" s="320">
        <v>0</v>
      </c>
      <c r="N169" s="320">
        <v>0</v>
      </c>
      <c r="O169" s="319">
        <v>0</v>
      </c>
      <c r="P169" s="320">
        <v>0</v>
      </c>
      <c r="Q169" s="320">
        <v>0</v>
      </c>
      <c r="R169" s="321">
        <v>0</v>
      </c>
    </row>
    <row r="170" spans="1:18" x14ac:dyDescent="0.2">
      <c r="A170" s="20" t="s">
        <v>108</v>
      </c>
      <c r="B170" s="319" t="s">
        <v>109</v>
      </c>
      <c r="C170" s="319">
        <v>0</v>
      </c>
      <c r="D170" s="320">
        <v>0</v>
      </c>
      <c r="E170" s="320">
        <v>0</v>
      </c>
      <c r="F170" s="320">
        <v>0</v>
      </c>
      <c r="G170" s="319">
        <v>0</v>
      </c>
      <c r="H170" s="320">
        <v>0</v>
      </c>
      <c r="I170" s="320">
        <v>0</v>
      </c>
      <c r="J170" s="320">
        <v>0</v>
      </c>
      <c r="K170" s="319">
        <v>0</v>
      </c>
      <c r="L170" s="320">
        <v>0</v>
      </c>
      <c r="M170" s="320">
        <v>0</v>
      </c>
      <c r="N170" s="320">
        <v>0</v>
      </c>
      <c r="O170" s="319">
        <v>0</v>
      </c>
      <c r="P170" s="320">
        <v>0</v>
      </c>
      <c r="Q170" s="320">
        <v>0</v>
      </c>
      <c r="R170" s="321">
        <v>0</v>
      </c>
    </row>
    <row r="171" spans="1:18" x14ac:dyDescent="0.2">
      <c r="A171" s="24" t="s">
        <v>110</v>
      </c>
      <c r="B171" s="322" t="s">
        <v>111</v>
      </c>
      <c r="C171" s="323">
        <v>2656</v>
      </c>
      <c r="D171" s="324">
        <f>SUM(D160:D170)</f>
        <v>3519</v>
      </c>
      <c r="E171" s="324">
        <f>SUM(E160:E170)</f>
        <v>2143</v>
      </c>
      <c r="F171" s="324">
        <f>SUM(F160:F170)</f>
        <v>1008</v>
      </c>
      <c r="G171" s="323">
        <v>0</v>
      </c>
      <c r="H171" s="324">
        <f>SUM(H160:H170)</f>
        <v>0</v>
      </c>
      <c r="I171" s="324">
        <f>SUM(I160:I170)</f>
        <v>0</v>
      </c>
      <c r="J171" s="324">
        <f>SUM(J160:J170)</f>
        <v>0</v>
      </c>
      <c r="K171" s="323">
        <v>811</v>
      </c>
      <c r="L171" s="324">
        <f>SUM(L160:L170)</f>
        <v>1105</v>
      </c>
      <c r="M171" s="324">
        <f>SUM(M160:M170)</f>
        <v>683</v>
      </c>
      <c r="N171" s="324">
        <f>SUM(N160:N170)</f>
        <v>460</v>
      </c>
      <c r="O171" s="323">
        <v>378</v>
      </c>
      <c r="P171" s="324">
        <f>SUM(P160:P170)</f>
        <v>387</v>
      </c>
      <c r="Q171" s="324">
        <f>SUM(Q160:Q170)</f>
        <v>272</v>
      </c>
      <c r="R171" s="325">
        <f>SUM(R160:R170)</f>
        <v>262</v>
      </c>
    </row>
    <row r="172" spans="1:18" x14ac:dyDescent="0.2">
      <c r="A172" s="27" t="s">
        <v>123</v>
      </c>
      <c r="B172" s="326"/>
      <c r="C172" s="766"/>
      <c r="D172" s="766"/>
      <c r="E172" s="766"/>
      <c r="F172" s="766"/>
      <c r="G172" s="766"/>
      <c r="H172" s="766"/>
      <c r="I172" s="766"/>
      <c r="J172" s="766"/>
      <c r="K172" s="766"/>
      <c r="L172" s="766"/>
      <c r="M172" s="766"/>
      <c r="N172" s="766"/>
      <c r="O172" s="766"/>
      <c r="P172" s="766"/>
      <c r="Q172" s="766"/>
      <c r="R172" s="767"/>
    </row>
    <row r="173" spans="1:18" x14ac:dyDescent="0.2">
      <c r="A173" s="17" t="s">
        <v>86</v>
      </c>
      <c r="B173" s="316" t="s">
        <v>87</v>
      </c>
      <c r="C173" s="317"/>
      <c r="D173" s="317"/>
      <c r="E173" s="317"/>
      <c r="F173" s="317"/>
      <c r="G173" s="317"/>
      <c r="H173" s="317"/>
      <c r="I173" s="317"/>
      <c r="J173" s="317"/>
      <c r="K173" s="317"/>
      <c r="L173" s="317"/>
      <c r="M173" s="317"/>
      <c r="N173" s="317"/>
      <c r="O173" s="317"/>
      <c r="P173" s="317"/>
      <c r="Q173" s="317"/>
      <c r="R173" s="318"/>
    </row>
    <row r="174" spans="1:18" x14ac:dyDescent="0.2">
      <c r="A174" s="20" t="s">
        <v>88</v>
      </c>
      <c r="B174" s="319" t="s">
        <v>89</v>
      </c>
      <c r="C174" s="319">
        <v>0</v>
      </c>
      <c r="D174" s="320">
        <v>0</v>
      </c>
      <c r="E174" s="320">
        <v>0</v>
      </c>
      <c r="F174" s="320">
        <v>0</v>
      </c>
      <c r="G174" s="319">
        <v>0</v>
      </c>
      <c r="H174" s="320">
        <v>0</v>
      </c>
      <c r="I174" s="320">
        <v>0</v>
      </c>
      <c r="J174" s="320">
        <v>0</v>
      </c>
      <c r="K174" s="319">
        <v>0</v>
      </c>
      <c r="L174" s="320">
        <v>0</v>
      </c>
      <c r="M174" s="320">
        <v>0</v>
      </c>
      <c r="N174" s="320">
        <v>0</v>
      </c>
      <c r="O174" s="319">
        <v>0</v>
      </c>
      <c r="P174" s="320">
        <v>0</v>
      </c>
      <c r="Q174" s="320">
        <v>0</v>
      </c>
      <c r="R174" s="321">
        <v>0</v>
      </c>
    </row>
    <row r="175" spans="1:18" x14ac:dyDescent="0.2">
      <c r="A175" s="20" t="s">
        <v>90</v>
      </c>
      <c r="B175" s="319" t="s">
        <v>91</v>
      </c>
      <c r="C175" s="319">
        <v>96</v>
      </c>
      <c r="D175" s="320">
        <v>97</v>
      </c>
      <c r="E175" s="320">
        <v>38</v>
      </c>
      <c r="F175" s="320">
        <v>24</v>
      </c>
      <c r="G175" s="319">
        <v>0</v>
      </c>
      <c r="H175" s="320">
        <v>0</v>
      </c>
      <c r="I175" s="320">
        <v>0</v>
      </c>
      <c r="J175" s="320">
        <v>0</v>
      </c>
      <c r="K175" s="319">
        <v>0</v>
      </c>
      <c r="L175" s="320">
        <v>0</v>
      </c>
      <c r="M175" s="320">
        <v>0</v>
      </c>
      <c r="N175" s="320">
        <v>0</v>
      </c>
      <c r="O175" s="319">
        <v>2</v>
      </c>
      <c r="P175" s="320">
        <v>2</v>
      </c>
      <c r="Q175" s="320">
        <v>2</v>
      </c>
      <c r="R175" s="321">
        <v>2</v>
      </c>
    </row>
    <row r="176" spans="1:18" x14ac:dyDescent="0.2">
      <c r="A176" s="20" t="s">
        <v>92</v>
      </c>
      <c r="B176" s="319" t="s">
        <v>93</v>
      </c>
      <c r="C176" s="319">
        <v>0</v>
      </c>
      <c r="D176" s="320">
        <v>0</v>
      </c>
      <c r="E176" s="320">
        <v>0</v>
      </c>
      <c r="F176" s="320">
        <v>0</v>
      </c>
      <c r="G176" s="319">
        <v>0</v>
      </c>
      <c r="H176" s="320">
        <v>0</v>
      </c>
      <c r="I176" s="320">
        <v>0</v>
      </c>
      <c r="J176" s="320">
        <v>0</v>
      </c>
      <c r="K176" s="319">
        <v>0</v>
      </c>
      <c r="L176" s="320">
        <v>0</v>
      </c>
      <c r="M176" s="320">
        <v>0</v>
      </c>
      <c r="N176" s="320">
        <v>0</v>
      </c>
      <c r="O176" s="319">
        <v>0</v>
      </c>
      <c r="P176" s="320">
        <v>0</v>
      </c>
      <c r="Q176" s="320">
        <v>0</v>
      </c>
      <c r="R176" s="321">
        <v>0</v>
      </c>
    </row>
    <row r="177" spans="1:18" x14ac:dyDescent="0.2">
      <c r="A177" s="20" t="s">
        <v>94</v>
      </c>
      <c r="B177" s="319" t="s">
        <v>95</v>
      </c>
      <c r="C177" s="319">
        <v>0</v>
      </c>
      <c r="D177" s="320">
        <v>0</v>
      </c>
      <c r="E177" s="320">
        <v>0</v>
      </c>
      <c r="F177" s="320">
        <v>0</v>
      </c>
      <c r="G177" s="319">
        <v>0</v>
      </c>
      <c r="H177" s="320">
        <v>0</v>
      </c>
      <c r="I177" s="320">
        <v>0</v>
      </c>
      <c r="J177" s="320">
        <v>0</v>
      </c>
      <c r="K177" s="319">
        <v>0</v>
      </c>
      <c r="L177" s="320">
        <v>0</v>
      </c>
      <c r="M177" s="320">
        <v>0</v>
      </c>
      <c r="N177" s="320">
        <v>0</v>
      </c>
      <c r="O177" s="319">
        <v>0</v>
      </c>
      <c r="P177" s="320">
        <v>0</v>
      </c>
      <c r="Q177" s="320">
        <v>0</v>
      </c>
      <c r="R177" s="321">
        <v>0</v>
      </c>
    </row>
    <row r="178" spans="1:18" x14ac:dyDescent="0.2">
      <c r="A178" s="20" t="s">
        <v>96</v>
      </c>
      <c r="B178" s="319" t="s">
        <v>97</v>
      </c>
      <c r="C178" s="319">
        <v>0</v>
      </c>
      <c r="D178" s="320">
        <v>0</v>
      </c>
      <c r="E178" s="320">
        <v>0</v>
      </c>
      <c r="F178" s="320">
        <v>0</v>
      </c>
      <c r="G178" s="319">
        <v>0</v>
      </c>
      <c r="H178" s="320">
        <v>0</v>
      </c>
      <c r="I178" s="320">
        <v>0</v>
      </c>
      <c r="J178" s="320">
        <v>0</v>
      </c>
      <c r="K178" s="319">
        <v>0</v>
      </c>
      <c r="L178" s="320">
        <v>0</v>
      </c>
      <c r="M178" s="320">
        <v>0</v>
      </c>
      <c r="N178" s="320">
        <v>0</v>
      </c>
      <c r="O178" s="319">
        <v>0</v>
      </c>
      <c r="P178" s="320">
        <v>0</v>
      </c>
      <c r="Q178" s="320">
        <v>0</v>
      </c>
      <c r="R178" s="321">
        <v>0</v>
      </c>
    </row>
    <row r="179" spans="1:18" x14ac:dyDescent="0.2">
      <c r="A179" s="20" t="s">
        <v>98</v>
      </c>
      <c r="B179" s="319" t="s">
        <v>99</v>
      </c>
      <c r="C179" s="319">
        <v>776</v>
      </c>
      <c r="D179" s="320">
        <v>776</v>
      </c>
      <c r="E179" s="320">
        <v>399</v>
      </c>
      <c r="F179" s="320">
        <v>298</v>
      </c>
      <c r="G179" s="319">
        <v>0</v>
      </c>
      <c r="H179" s="320">
        <v>0</v>
      </c>
      <c r="I179" s="320">
        <v>0</v>
      </c>
      <c r="J179" s="320">
        <v>0</v>
      </c>
      <c r="K179" s="319">
        <v>272</v>
      </c>
      <c r="L179" s="320">
        <v>286</v>
      </c>
      <c r="M179" s="320">
        <v>190</v>
      </c>
      <c r="N179" s="320">
        <v>166</v>
      </c>
      <c r="O179" s="319">
        <v>126</v>
      </c>
      <c r="P179" s="320">
        <v>128</v>
      </c>
      <c r="Q179" s="320">
        <v>95</v>
      </c>
      <c r="R179" s="321">
        <v>72</v>
      </c>
    </row>
    <row r="180" spans="1:18" x14ac:dyDescent="0.2">
      <c r="A180" s="20" t="s">
        <v>100</v>
      </c>
      <c r="B180" s="319" t="s">
        <v>101</v>
      </c>
      <c r="C180" s="319">
        <v>627</v>
      </c>
      <c r="D180" s="320">
        <v>627</v>
      </c>
      <c r="E180" s="320">
        <v>240</v>
      </c>
      <c r="F180" s="320">
        <v>187</v>
      </c>
      <c r="G180" s="319">
        <v>0</v>
      </c>
      <c r="H180" s="320">
        <v>0</v>
      </c>
      <c r="I180" s="320">
        <v>0</v>
      </c>
      <c r="J180" s="320">
        <v>0</v>
      </c>
      <c r="K180" s="319">
        <v>271</v>
      </c>
      <c r="L180" s="320">
        <v>286</v>
      </c>
      <c r="M180" s="320">
        <v>109</v>
      </c>
      <c r="N180" s="320">
        <v>86</v>
      </c>
      <c r="O180" s="319">
        <v>42</v>
      </c>
      <c r="P180" s="320">
        <v>42</v>
      </c>
      <c r="Q180" s="320">
        <v>31</v>
      </c>
      <c r="R180" s="321">
        <v>22</v>
      </c>
    </row>
    <row r="181" spans="1:18" x14ac:dyDescent="0.2">
      <c r="A181" s="20" t="s">
        <v>102</v>
      </c>
      <c r="B181" s="319" t="s">
        <v>103</v>
      </c>
      <c r="C181" s="319">
        <v>0</v>
      </c>
      <c r="D181" s="320">
        <v>0</v>
      </c>
      <c r="E181" s="320">
        <v>0</v>
      </c>
      <c r="F181" s="320">
        <v>0</v>
      </c>
      <c r="G181" s="319">
        <v>0</v>
      </c>
      <c r="H181" s="320">
        <v>0</v>
      </c>
      <c r="I181" s="320">
        <v>0</v>
      </c>
      <c r="J181" s="320">
        <v>0</v>
      </c>
      <c r="K181" s="319">
        <v>0</v>
      </c>
      <c r="L181" s="320">
        <v>0</v>
      </c>
      <c r="M181" s="320">
        <v>0</v>
      </c>
      <c r="N181" s="320">
        <v>0</v>
      </c>
      <c r="O181" s="319">
        <v>0</v>
      </c>
      <c r="P181" s="320">
        <v>0</v>
      </c>
      <c r="Q181" s="320">
        <v>0</v>
      </c>
      <c r="R181" s="321">
        <v>0</v>
      </c>
    </row>
    <row r="182" spans="1:18" x14ac:dyDescent="0.2">
      <c r="A182" s="20" t="s">
        <v>104</v>
      </c>
      <c r="B182" s="319" t="s">
        <v>105</v>
      </c>
      <c r="C182" s="319">
        <v>0</v>
      </c>
      <c r="D182" s="320">
        <v>0</v>
      </c>
      <c r="E182" s="320">
        <v>0</v>
      </c>
      <c r="F182" s="320">
        <v>0</v>
      </c>
      <c r="G182" s="319">
        <v>0</v>
      </c>
      <c r="H182" s="320">
        <v>0</v>
      </c>
      <c r="I182" s="320">
        <v>0</v>
      </c>
      <c r="J182" s="320">
        <v>0</v>
      </c>
      <c r="K182" s="319">
        <v>0</v>
      </c>
      <c r="L182" s="320">
        <v>0</v>
      </c>
      <c r="M182" s="320">
        <v>0</v>
      </c>
      <c r="N182" s="320">
        <v>0</v>
      </c>
      <c r="O182" s="319">
        <v>0</v>
      </c>
      <c r="P182" s="320">
        <v>0</v>
      </c>
      <c r="Q182" s="320">
        <v>0</v>
      </c>
      <c r="R182" s="321">
        <v>0</v>
      </c>
    </row>
    <row r="183" spans="1:18" x14ac:dyDescent="0.2">
      <c r="A183" s="20" t="s">
        <v>106</v>
      </c>
      <c r="B183" s="319" t="s">
        <v>107</v>
      </c>
      <c r="C183" s="319">
        <v>0</v>
      </c>
      <c r="D183" s="320">
        <v>0</v>
      </c>
      <c r="E183" s="320">
        <v>0</v>
      </c>
      <c r="F183" s="320">
        <v>0</v>
      </c>
      <c r="G183" s="319">
        <v>0</v>
      </c>
      <c r="H183" s="320">
        <v>0</v>
      </c>
      <c r="I183" s="320">
        <v>0</v>
      </c>
      <c r="J183" s="320">
        <v>0</v>
      </c>
      <c r="K183" s="319">
        <v>0</v>
      </c>
      <c r="L183" s="320">
        <v>0</v>
      </c>
      <c r="M183" s="320">
        <v>0</v>
      </c>
      <c r="N183" s="320">
        <v>0</v>
      </c>
      <c r="O183" s="319">
        <v>0</v>
      </c>
      <c r="P183" s="320">
        <v>0</v>
      </c>
      <c r="Q183" s="320">
        <v>0</v>
      </c>
      <c r="R183" s="321">
        <v>0</v>
      </c>
    </row>
    <row r="184" spans="1:18" x14ac:dyDescent="0.2">
      <c r="A184" s="20" t="s">
        <v>108</v>
      </c>
      <c r="B184" s="319" t="s">
        <v>109</v>
      </c>
      <c r="C184" s="319">
        <v>0</v>
      </c>
      <c r="D184" s="320">
        <v>0</v>
      </c>
      <c r="E184" s="320">
        <v>0</v>
      </c>
      <c r="F184" s="320">
        <v>0</v>
      </c>
      <c r="G184" s="319">
        <v>0</v>
      </c>
      <c r="H184" s="320">
        <v>0</v>
      </c>
      <c r="I184" s="320">
        <v>0</v>
      </c>
      <c r="J184" s="320">
        <v>0</v>
      </c>
      <c r="K184" s="319">
        <v>0</v>
      </c>
      <c r="L184" s="320">
        <v>0</v>
      </c>
      <c r="M184" s="320">
        <v>0</v>
      </c>
      <c r="N184" s="320">
        <v>0</v>
      </c>
      <c r="O184" s="319">
        <v>0</v>
      </c>
      <c r="P184" s="320">
        <v>0</v>
      </c>
      <c r="Q184" s="320">
        <v>0</v>
      </c>
      <c r="R184" s="321">
        <v>0</v>
      </c>
    </row>
    <row r="185" spans="1:18" x14ac:dyDescent="0.2">
      <c r="A185" s="24" t="s">
        <v>110</v>
      </c>
      <c r="B185" s="322" t="s">
        <v>111</v>
      </c>
      <c r="C185" s="323">
        <v>1396</v>
      </c>
      <c r="D185" s="324">
        <f>SUM(D174:D184)</f>
        <v>1500</v>
      </c>
      <c r="E185" s="324">
        <f>SUM(E174:E184)</f>
        <v>677</v>
      </c>
      <c r="F185" s="324">
        <f>SUM(F174:F184)</f>
        <v>509</v>
      </c>
      <c r="G185" s="323">
        <v>0</v>
      </c>
      <c r="H185" s="324">
        <f>SUM(H174:H184)</f>
        <v>0</v>
      </c>
      <c r="I185" s="324">
        <f>SUM(I174:I184)</f>
        <v>0</v>
      </c>
      <c r="J185" s="324">
        <f>SUM(J174:J184)</f>
        <v>0</v>
      </c>
      <c r="K185" s="323">
        <v>524</v>
      </c>
      <c r="L185" s="324">
        <f>SUM(L174:L184)</f>
        <v>572</v>
      </c>
      <c r="M185" s="324">
        <f>SUM(M174:M184)</f>
        <v>299</v>
      </c>
      <c r="N185" s="324">
        <f>SUM(N174:N184)</f>
        <v>252</v>
      </c>
      <c r="O185" s="323">
        <v>166</v>
      </c>
      <c r="P185" s="324">
        <f>SUM(P174:P184)</f>
        <v>172</v>
      </c>
      <c r="Q185" s="324">
        <f>SUM(Q174:Q184)</f>
        <v>128</v>
      </c>
      <c r="R185" s="325">
        <f>SUM(R174:R184)</f>
        <v>96</v>
      </c>
    </row>
    <row r="186" spans="1:18" x14ac:dyDescent="0.2">
      <c r="A186" s="27" t="s">
        <v>124</v>
      </c>
      <c r="B186" s="326"/>
      <c r="C186" s="766"/>
      <c r="D186" s="766"/>
      <c r="E186" s="766"/>
      <c r="F186" s="766"/>
      <c r="G186" s="766"/>
      <c r="H186" s="766"/>
      <c r="I186" s="766"/>
      <c r="J186" s="766"/>
      <c r="K186" s="766"/>
      <c r="L186" s="766"/>
      <c r="M186" s="766"/>
      <c r="N186" s="766"/>
      <c r="O186" s="766"/>
      <c r="P186" s="766"/>
      <c r="Q186" s="766"/>
      <c r="R186" s="767"/>
    </row>
    <row r="187" spans="1:18" x14ac:dyDescent="0.2">
      <c r="A187" s="17" t="s">
        <v>86</v>
      </c>
      <c r="B187" s="316" t="s">
        <v>87</v>
      </c>
      <c r="C187" s="317"/>
      <c r="D187" s="317"/>
      <c r="E187" s="317"/>
      <c r="F187" s="317"/>
      <c r="G187" s="317"/>
      <c r="H187" s="317"/>
      <c r="I187" s="317"/>
      <c r="J187" s="317"/>
      <c r="K187" s="317"/>
      <c r="L187" s="317"/>
      <c r="M187" s="317"/>
      <c r="N187" s="317"/>
      <c r="O187" s="317"/>
      <c r="P187" s="317"/>
      <c r="Q187" s="317"/>
      <c r="R187" s="318"/>
    </row>
    <row r="188" spans="1:18" x14ac:dyDescent="0.2">
      <c r="A188" s="20" t="s">
        <v>88</v>
      </c>
      <c r="B188" s="319" t="s">
        <v>89</v>
      </c>
      <c r="C188" s="319">
        <v>0</v>
      </c>
      <c r="D188" s="320">
        <v>0</v>
      </c>
      <c r="E188" s="320">
        <v>0</v>
      </c>
      <c r="F188" s="320">
        <v>0</v>
      </c>
      <c r="G188" s="319">
        <v>0</v>
      </c>
      <c r="H188" s="320">
        <v>0</v>
      </c>
      <c r="I188" s="320">
        <v>0</v>
      </c>
      <c r="J188" s="320">
        <v>0</v>
      </c>
      <c r="K188" s="319">
        <v>0</v>
      </c>
      <c r="L188" s="320">
        <v>0</v>
      </c>
      <c r="M188" s="320">
        <v>0</v>
      </c>
      <c r="N188" s="320">
        <v>0</v>
      </c>
      <c r="O188" s="319">
        <v>0</v>
      </c>
      <c r="P188" s="320">
        <v>0</v>
      </c>
      <c r="Q188" s="320">
        <v>0</v>
      </c>
      <c r="R188" s="321">
        <v>0</v>
      </c>
    </row>
    <row r="189" spans="1:18" x14ac:dyDescent="0.2">
      <c r="A189" s="20" t="s">
        <v>90</v>
      </c>
      <c r="B189" s="319" t="s">
        <v>91</v>
      </c>
      <c r="C189" s="319">
        <v>3630</v>
      </c>
      <c r="D189" s="320">
        <v>3984</v>
      </c>
      <c r="E189" s="320">
        <v>1581</v>
      </c>
      <c r="F189" s="320">
        <v>975</v>
      </c>
      <c r="G189" s="319">
        <v>400</v>
      </c>
      <c r="H189" s="320">
        <v>407</v>
      </c>
      <c r="I189" s="320">
        <v>206</v>
      </c>
      <c r="J189" s="320">
        <v>163</v>
      </c>
      <c r="K189" s="319">
        <v>1612</v>
      </c>
      <c r="L189" s="320">
        <v>1758</v>
      </c>
      <c r="M189" s="320">
        <v>720</v>
      </c>
      <c r="N189" s="320">
        <v>485</v>
      </c>
      <c r="O189" s="319">
        <v>118</v>
      </c>
      <c r="P189" s="320">
        <v>119</v>
      </c>
      <c r="Q189" s="320">
        <v>53</v>
      </c>
      <c r="R189" s="321">
        <v>38</v>
      </c>
    </row>
    <row r="190" spans="1:18" x14ac:dyDescent="0.2">
      <c r="A190" s="20" t="s">
        <v>92</v>
      </c>
      <c r="B190" s="319" t="s">
        <v>93</v>
      </c>
      <c r="C190" s="319">
        <v>0</v>
      </c>
      <c r="D190" s="320">
        <v>0</v>
      </c>
      <c r="E190" s="320">
        <v>0</v>
      </c>
      <c r="F190" s="320">
        <v>0</v>
      </c>
      <c r="G190" s="319">
        <v>0</v>
      </c>
      <c r="H190" s="320">
        <v>0</v>
      </c>
      <c r="I190" s="320">
        <v>0</v>
      </c>
      <c r="J190" s="320">
        <v>0</v>
      </c>
      <c r="K190" s="319">
        <v>17</v>
      </c>
      <c r="L190" s="320">
        <v>17</v>
      </c>
      <c r="M190" s="320">
        <v>17</v>
      </c>
      <c r="N190" s="320">
        <v>6</v>
      </c>
      <c r="O190" s="319">
        <v>25</v>
      </c>
      <c r="P190" s="320">
        <v>25</v>
      </c>
      <c r="Q190" s="320">
        <v>18</v>
      </c>
      <c r="R190" s="321">
        <v>14</v>
      </c>
    </row>
    <row r="191" spans="1:18" x14ac:dyDescent="0.2">
      <c r="A191" s="20" t="s">
        <v>94</v>
      </c>
      <c r="B191" s="319" t="s">
        <v>95</v>
      </c>
      <c r="C191" s="319">
        <v>716</v>
      </c>
      <c r="D191" s="320">
        <v>716</v>
      </c>
      <c r="E191" s="320">
        <v>58</v>
      </c>
      <c r="F191" s="320">
        <v>41</v>
      </c>
      <c r="G191" s="319">
        <v>0</v>
      </c>
      <c r="H191" s="320">
        <v>0</v>
      </c>
      <c r="I191" s="320">
        <v>0</v>
      </c>
      <c r="J191" s="320">
        <v>0</v>
      </c>
      <c r="K191" s="319">
        <v>216</v>
      </c>
      <c r="L191" s="320">
        <v>216</v>
      </c>
      <c r="M191" s="320">
        <v>31</v>
      </c>
      <c r="N191" s="320">
        <v>28</v>
      </c>
      <c r="O191" s="319">
        <v>10</v>
      </c>
      <c r="P191" s="320">
        <v>10</v>
      </c>
      <c r="Q191" s="320">
        <v>2</v>
      </c>
      <c r="R191" s="321">
        <v>2</v>
      </c>
    </row>
    <row r="192" spans="1:18" x14ac:dyDescent="0.2">
      <c r="A192" s="20" t="s">
        <v>96</v>
      </c>
      <c r="B192" s="319" t="s">
        <v>97</v>
      </c>
      <c r="C192" s="319">
        <v>187</v>
      </c>
      <c r="D192" s="320">
        <v>187</v>
      </c>
      <c r="E192" s="320">
        <v>87</v>
      </c>
      <c r="F192" s="320">
        <v>77</v>
      </c>
      <c r="G192" s="319">
        <v>0</v>
      </c>
      <c r="H192" s="320">
        <v>0</v>
      </c>
      <c r="I192" s="320">
        <v>0</v>
      </c>
      <c r="J192" s="320">
        <v>0</v>
      </c>
      <c r="K192" s="319">
        <v>0</v>
      </c>
      <c r="L192" s="320">
        <v>0</v>
      </c>
      <c r="M192" s="320">
        <v>0</v>
      </c>
      <c r="N192" s="320">
        <v>0</v>
      </c>
      <c r="O192" s="319">
        <v>0</v>
      </c>
      <c r="P192" s="320">
        <v>0</v>
      </c>
      <c r="Q192" s="320">
        <v>0</v>
      </c>
      <c r="R192" s="321">
        <v>0</v>
      </c>
    </row>
    <row r="193" spans="1:18" x14ac:dyDescent="0.2">
      <c r="A193" s="20" t="s">
        <v>98</v>
      </c>
      <c r="B193" s="319" t="s">
        <v>99</v>
      </c>
      <c r="C193" s="319">
        <v>0</v>
      </c>
      <c r="D193" s="320">
        <v>0</v>
      </c>
      <c r="E193" s="320">
        <v>0</v>
      </c>
      <c r="F193" s="320">
        <v>0</v>
      </c>
      <c r="G193" s="319">
        <v>0</v>
      </c>
      <c r="H193" s="320">
        <v>0</v>
      </c>
      <c r="I193" s="320">
        <v>0</v>
      </c>
      <c r="J193" s="320">
        <v>0</v>
      </c>
      <c r="K193" s="319">
        <v>0</v>
      </c>
      <c r="L193" s="320">
        <v>0</v>
      </c>
      <c r="M193" s="320">
        <v>0</v>
      </c>
      <c r="N193" s="320">
        <v>0</v>
      </c>
      <c r="O193" s="319">
        <v>0</v>
      </c>
      <c r="P193" s="320">
        <v>0</v>
      </c>
      <c r="Q193" s="320">
        <v>0</v>
      </c>
      <c r="R193" s="321">
        <v>0</v>
      </c>
    </row>
    <row r="194" spans="1:18" x14ac:dyDescent="0.2">
      <c r="A194" s="20" t="s">
        <v>100</v>
      </c>
      <c r="B194" s="319" t="s">
        <v>101</v>
      </c>
      <c r="C194" s="319">
        <v>0</v>
      </c>
      <c r="D194" s="320">
        <v>0</v>
      </c>
      <c r="E194" s="320">
        <v>0</v>
      </c>
      <c r="F194" s="320">
        <v>0</v>
      </c>
      <c r="G194" s="319">
        <v>0</v>
      </c>
      <c r="H194" s="320">
        <v>0</v>
      </c>
      <c r="I194" s="320">
        <v>0</v>
      </c>
      <c r="J194" s="320">
        <v>0</v>
      </c>
      <c r="K194" s="319">
        <v>0</v>
      </c>
      <c r="L194" s="320">
        <v>0</v>
      </c>
      <c r="M194" s="320">
        <v>0</v>
      </c>
      <c r="N194" s="320">
        <v>0</v>
      </c>
      <c r="O194" s="319">
        <v>0</v>
      </c>
      <c r="P194" s="320">
        <v>0</v>
      </c>
      <c r="Q194" s="320">
        <v>0</v>
      </c>
      <c r="R194" s="321">
        <v>0</v>
      </c>
    </row>
    <row r="195" spans="1:18" x14ac:dyDescent="0.2">
      <c r="A195" s="20" t="s">
        <v>102</v>
      </c>
      <c r="B195" s="319" t="s">
        <v>103</v>
      </c>
      <c r="C195" s="319">
        <v>0</v>
      </c>
      <c r="D195" s="320">
        <v>0</v>
      </c>
      <c r="E195" s="320">
        <v>0</v>
      </c>
      <c r="F195" s="320">
        <v>0</v>
      </c>
      <c r="G195" s="319">
        <v>0</v>
      </c>
      <c r="H195" s="320">
        <v>0</v>
      </c>
      <c r="I195" s="320">
        <v>0</v>
      </c>
      <c r="J195" s="320">
        <v>0</v>
      </c>
      <c r="K195" s="319">
        <v>0</v>
      </c>
      <c r="L195" s="320">
        <v>0</v>
      </c>
      <c r="M195" s="320">
        <v>0</v>
      </c>
      <c r="N195" s="320">
        <v>0</v>
      </c>
      <c r="O195" s="319">
        <v>0</v>
      </c>
      <c r="P195" s="320">
        <v>0</v>
      </c>
      <c r="Q195" s="320">
        <v>0</v>
      </c>
      <c r="R195" s="321">
        <v>0</v>
      </c>
    </row>
    <row r="196" spans="1:18" x14ac:dyDescent="0.2">
      <c r="A196" s="20" t="s">
        <v>104</v>
      </c>
      <c r="B196" s="319" t="s">
        <v>105</v>
      </c>
      <c r="C196" s="319">
        <v>0</v>
      </c>
      <c r="D196" s="320">
        <v>0</v>
      </c>
      <c r="E196" s="320">
        <v>0</v>
      </c>
      <c r="F196" s="320">
        <v>0</v>
      </c>
      <c r="G196" s="319">
        <v>0</v>
      </c>
      <c r="H196" s="320">
        <v>0</v>
      </c>
      <c r="I196" s="320">
        <v>0</v>
      </c>
      <c r="J196" s="320">
        <v>0</v>
      </c>
      <c r="K196" s="319">
        <v>0</v>
      </c>
      <c r="L196" s="320">
        <v>0</v>
      </c>
      <c r="M196" s="320">
        <v>0</v>
      </c>
      <c r="N196" s="320">
        <v>0</v>
      </c>
      <c r="O196" s="319">
        <v>0</v>
      </c>
      <c r="P196" s="320">
        <v>0</v>
      </c>
      <c r="Q196" s="320">
        <v>0</v>
      </c>
      <c r="R196" s="321">
        <v>0</v>
      </c>
    </row>
    <row r="197" spans="1:18" x14ac:dyDescent="0.2">
      <c r="A197" s="20" t="s">
        <v>106</v>
      </c>
      <c r="B197" s="319" t="s">
        <v>107</v>
      </c>
      <c r="C197" s="319">
        <v>92</v>
      </c>
      <c r="D197" s="320">
        <v>92</v>
      </c>
      <c r="E197" s="320">
        <v>41</v>
      </c>
      <c r="F197" s="320">
        <v>31</v>
      </c>
      <c r="G197" s="319">
        <v>0</v>
      </c>
      <c r="H197" s="320">
        <v>0</v>
      </c>
      <c r="I197" s="320">
        <v>0</v>
      </c>
      <c r="J197" s="320">
        <v>0</v>
      </c>
      <c r="K197" s="319">
        <v>0</v>
      </c>
      <c r="L197" s="320">
        <v>0</v>
      </c>
      <c r="M197" s="320">
        <v>0</v>
      </c>
      <c r="N197" s="320">
        <v>0</v>
      </c>
      <c r="O197" s="319">
        <v>0</v>
      </c>
      <c r="P197" s="320">
        <v>0</v>
      </c>
      <c r="Q197" s="320">
        <v>0</v>
      </c>
      <c r="R197" s="321">
        <v>0</v>
      </c>
    </row>
    <row r="198" spans="1:18" x14ac:dyDescent="0.2">
      <c r="A198" s="20" t="s">
        <v>108</v>
      </c>
      <c r="B198" s="319" t="s">
        <v>109</v>
      </c>
      <c r="C198" s="319">
        <v>0</v>
      </c>
      <c r="D198" s="320">
        <v>0</v>
      </c>
      <c r="E198" s="320">
        <v>0</v>
      </c>
      <c r="F198" s="320">
        <v>0</v>
      </c>
      <c r="G198" s="319">
        <v>0</v>
      </c>
      <c r="H198" s="320">
        <v>0</v>
      </c>
      <c r="I198" s="320">
        <v>0</v>
      </c>
      <c r="J198" s="320">
        <v>0</v>
      </c>
      <c r="K198" s="319">
        <v>0</v>
      </c>
      <c r="L198" s="320">
        <v>0</v>
      </c>
      <c r="M198" s="320">
        <v>0</v>
      </c>
      <c r="N198" s="320">
        <v>0</v>
      </c>
      <c r="O198" s="319">
        <v>0</v>
      </c>
      <c r="P198" s="320">
        <v>0</v>
      </c>
      <c r="Q198" s="320">
        <v>0</v>
      </c>
      <c r="R198" s="321">
        <v>0</v>
      </c>
    </row>
    <row r="199" spans="1:18" x14ac:dyDescent="0.2">
      <c r="A199" s="24" t="s">
        <v>110</v>
      </c>
      <c r="B199" s="322" t="s">
        <v>111</v>
      </c>
      <c r="C199" s="319">
        <v>3958</v>
      </c>
      <c r="D199" s="324">
        <f>SUM(D188:D198)</f>
        <v>4979</v>
      </c>
      <c r="E199" s="324">
        <f>SUM(E188:E198)</f>
        <v>1767</v>
      </c>
      <c r="F199" s="324">
        <f>SUM(F188:F198)</f>
        <v>1124</v>
      </c>
      <c r="G199" s="319">
        <v>396</v>
      </c>
      <c r="H199" s="324">
        <f>SUM(H188:H198)</f>
        <v>407</v>
      </c>
      <c r="I199" s="324">
        <f>SUM(I188:I198)</f>
        <v>206</v>
      </c>
      <c r="J199" s="324">
        <f>SUM(J188:J198)</f>
        <v>163</v>
      </c>
      <c r="K199" s="319">
        <v>1629</v>
      </c>
      <c r="L199" s="324">
        <f>SUM(L188:L198)</f>
        <v>1991</v>
      </c>
      <c r="M199" s="324">
        <f>SUM(M188:M198)</f>
        <v>768</v>
      </c>
      <c r="N199" s="324">
        <f>SUM(N188:N198)</f>
        <v>519</v>
      </c>
      <c r="O199" s="319">
        <v>146</v>
      </c>
      <c r="P199" s="324">
        <f>SUM(P188:P198)</f>
        <v>154</v>
      </c>
      <c r="Q199" s="324">
        <f>SUM(Q188:Q198)</f>
        <v>73</v>
      </c>
      <c r="R199" s="325">
        <f>SUM(R188:R198)</f>
        <v>54</v>
      </c>
    </row>
    <row r="200" spans="1:18" x14ac:dyDescent="0.2">
      <c r="A200" s="27" t="s">
        <v>125</v>
      </c>
      <c r="B200" s="327"/>
      <c r="C200" s="781"/>
      <c r="D200" s="781"/>
      <c r="E200" s="781"/>
      <c r="F200" s="781"/>
      <c r="G200" s="781"/>
      <c r="H200" s="781"/>
      <c r="I200" s="781"/>
      <c r="J200" s="781"/>
      <c r="K200" s="781"/>
      <c r="L200" s="781"/>
      <c r="M200" s="781"/>
      <c r="N200" s="781"/>
      <c r="O200" s="781"/>
      <c r="P200" s="781"/>
      <c r="Q200" s="781"/>
      <c r="R200" s="782"/>
    </row>
    <row r="201" spans="1:18" x14ac:dyDescent="0.2">
      <c r="A201" s="17" t="s">
        <v>86</v>
      </c>
      <c r="B201" s="316" t="s">
        <v>87</v>
      </c>
      <c r="C201" s="317"/>
      <c r="D201" s="317"/>
      <c r="E201" s="317"/>
      <c r="F201" s="317"/>
      <c r="G201" s="317"/>
      <c r="H201" s="317"/>
      <c r="I201" s="317"/>
      <c r="J201" s="317"/>
      <c r="K201" s="317"/>
      <c r="L201" s="317"/>
      <c r="M201" s="317"/>
      <c r="N201" s="317"/>
      <c r="O201" s="317"/>
      <c r="P201" s="317"/>
      <c r="Q201" s="317"/>
      <c r="R201" s="318"/>
    </row>
    <row r="202" spans="1:18" x14ac:dyDescent="0.2">
      <c r="A202" s="20" t="s">
        <v>88</v>
      </c>
      <c r="B202" s="319" t="s">
        <v>89</v>
      </c>
      <c r="C202" s="319">
        <v>0</v>
      </c>
      <c r="D202" s="320">
        <v>0</v>
      </c>
      <c r="E202" s="320">
        <v>0</v>
      </c>
      <c r="F202" s="320">
        <v>0</v>
      </c>
      <c r="G202" s="319">
        <v>0</v>
      </c>
      <c r="H202" s="320">
        <v>0</v>
      </c>
      <c r="I202" s="320">
        <v>0</v>
      </c>
      <c r="J202" s="320">
        <v>0</v>
      </c>
      <c r="K202" s="319">
        <v>0</v>
      </c>
      <c r="L202" s="320">
        <v>0</v>
      </c>
      <c r="M202" s="320">
        <v>0</v>
      </c>
      <c r="N202" s="320">
        <v>0</v>
      </c>
      <c r="O202" s="319">
        <v>0</v>
      </c>
      <c r="P202" s="320">
        <v>0</v>
      </c>
      <c r="Q202" s="320">
        <v>0</v>
      </c>
      <c r="R202" s="321">
        <v>0</v>
      </c>
    </row>
    <row r="203" spans="1:18" x14ac:dyDescent="0.2">
      <c r="A203" s="20" t="s">
        <v>90</v>
      </c>
      <c r="B203" s="319" t="s">
        <v>91</v>
      </c>
      <c r="C203" s="319">
        <v>0</v>
      </c>
      <c r="D203" s="320">
        <v>0</v>
      </c>
      <c r="E203" s="320">
        <v>0</v>
      </c>
      <c r="F203" s="320">
        <v>0</v>
      </c>
      <c r="G203" s="319">
        <v>0</v>
      </c>
      <c r="H203" s="320">
        <v>0</v>
      </c>
      <c r="I203" s="320">
        <v>0</v>
      </c>
      <c r="J203" s="320">
        <v>0</v>
      </c>
      <c r="K203" s="319">
        <v>0</v>
      </c>
      <c r="L203" s="320">
        <v>0</v>
      </c>
      <c r="M203" s="320">
        <v>0</v>
      </c>
      <c r="N203" s="320">
        <v>0</v>
      </c>
      <c r="O203" s="319">
        <v>0</v>
      </c>
      <c r="P203" s="320">
        <v>0</v>
      </c>
      <c r="Q203" s="320">
        <v>0</v>
      </c>
      <c r="R203" s="321">
        <v>0</v>
      </c>
    </row>
    <row r="204" spans="1:18" x14ac:dyDescent="0.2">
      <c r="A204" s="20" t="s">
        <v>92</v>
      </c>
      <c r="B204" s="319" t="s">
        <v>93</v>
      </c>
      <c r="C204" s="319">
        <v>0</v>
      </c>
      <c r="D204" s="320">
        <v>0</v>
      </c>
      <c r="E204" s="320">
        <v>0</v>
      </c>
      <c r="F204" s="320">
        <v>0</v>
      </c>
      <c r="G204" s="319">
        <v>0</v>
      </c>
      <c r="H204" s="320">
        <v>0</v>
      </c>
      <c r="I204" s="320">
        <v>0</v>
      </c>
      <c r="J204" s="320">
        <v>0</v>
      </c>
      <c r="K204" s="319">
        <v>0</v>
      </c>
      <c r="L204" s="320">
        <v>0</v>
      </c>
      <c r="M204" s="320">
        <v>0</v>
      </c>
      <c r="N204" s="320">
        <v>0</v>
      </c>
      <c r="O204" s="319">
        <v>5</v>
      </c>
      <c r="P204" s="320">
        <v>5</v>
      </c>
      <c r="Q204" s="320">
        <v>3</v>
      </c>
      <c r="R204" s="321">
        <v>3</v>
      </c>
    </row>
    <row r="205" spans="1:18" x14ac:dyDescent="0.2">
      <c r="A205" s="20" t="s">
        <v>94</v>
      </c>
      <c r="B205" s="319" t="s">
        <v>95</v>
      </c>
      <c r="C205" s="319">
        <v>4081</v>
      </c>
      <c r="D205" s="320">
        <v>4084</v>
      </c>
      <c r="E205" s="320">
        <v>1544</v>
      </c>
      <c r="F205" s="320">
        <v>913</v>
      </c>
      <c r="G205" s="319">
        <v>0</v>
      </c>
      <c r="H205" s="320">
        <v>0</v>
      </c>
      <c r="I205" s="320">
        <v>0</v>
      </c>
      <c r="J205" s="320">
        <v>0</v>
      </c>
      <c r="K205" s="319">
        <v>2369</v>
      </c>
      <c r="L205" s="320">
        <v>2469</v>
      </c>
      <c r="M205" s="320">
        <v>1425</v>
      </c>
      <c r="N205" s="320">
        <v>876</v>
      </c>
      <c r="O205" s="319">
        <v>206</v>
      </c>
      <c r="P205" s="320">
        <v>206</v>
      </c>
      <c r="Q205" s="320">
        <v>76</v>
      </c>
      <c r="R205" s="321">
        <v>88</v>
      </c>
    </row>
    <row r="206" spans="1:18" x14ac:dyDescent="0.2">
      <c r="A206" s="20" t="s">
        <v>96</v>
      </c>
      <c r="B206" s="319" t="s">
        <v>97</v>
      </c>
      <c r="C206" s="319">
        <v>0</v>
      </c>
      <c r="D206" s="320">
        <v>0</v>
      </c>
      <c r="E206" s="320">
        <v>0</v>
      </c>
      <c r="F206" s="320">
        <v>0</v>
      </c>
      <c r="G206" s="319">
        <v>0</v>
      </c>
      <c r="H206" s="320">
        <v>0</v>
      </c>
      <c r="I206" s="320">
        <v>0</v>
      </c>
      <c r="J206" s="320">
        <v>0</v>
      </c>
      <c r="K206" s="319">
        <v>0</v>
      </c>
      <c r="L206" s="320">
        <v>0</v>
      </c>
      <c r="M206" s="320">
        <v>0</v>
      </c>
      <c r="N206" s="320">
        <v>0</v>
      </c>
      <c r="O206" s="319">
        <v>0</v>
      </c>
      <c r="P206" s="320">
        <v>0</v>
      </c>
      <c r="Q206" s="320">
        <v>0</v>
      </c>
      <c r="R206" s="321">
        <v>0</v>
      </c>
    </row>
    <row r="207" spans="1:18" x14ac:dyDescent="0.2">
      <c r="A207" s="20" t="s">
        <v>98</v>
      </c>
      <c r="B207" s="319" t="s">
        <v>99</v>
      </c>
      <c r="C207" s="319">
        <v>0</v>
      </c>
      <c r="D207" s="320">
        <v>0</v>
      </c>
      <c r="E207" s="320">
        <v>0</v>
      </c>
      <c r="F207" s="320">
        <v>0</v>
      </c>
      <c r="G207" s="319">
        <v>0</v>
      </c>
      <c r="H207" s="320">
        <v>0</v>
      </c>
      <c r="I207" s="320">
        <v>0</v>
      </c>
      <c r="J207" s="320">
        <v>0</v>
      </c>
      <c r="K207" s="319">
        <v>0</v>
      </c>
      <c r="L207" s="320">
        <v>0</v>
      </c>
      <c r="M207" s="320">
        <v>0</v>
      </c>
      <c r="N207" s="320">
        <v>0</v>
      </c>
      <c r="O207" s="319">
        <v>0</v>
      </c>
      <c r="P207" s="320">
        <v>0</v>
      </c>
      <c r="Q207" s="320">
        <v>0</v>
      </c>
      <c r="R207" s="321">
        <v>0</v>
      </c>
    </row>
    <row r="208" spans="1:18" x14ac:dyDescent="0.2">
      <c r="A208" s="20" t="s">
        <v>100</v>
      </c>
      <c r="B208" s="319" t="s">
        <v>101</v>
      </c>
      <c r="C208" s="319">
        <v>0</v>
      </c>
      <c r="D208" s="320">
        <v>0</v>
      </c>
      <c r="E208" s="320">
        <v>0</v>
      </c>
      <c r="F208" s="320">
        <v>0</v>
      </c>
      <c r="G208" s="319">
        <v>0</v>
      </c>
      <c r="H208" s="320">
        <v>0</v>
      </c>
      <c r="I208" s="320">
        <v>0</v>
      </c>
      <c r="J208" s="320">
        <v>0</v>
      </c>
      <c r="K208" s="319">
        <v>0</v>
      </c>
      <c r="L208" s="320">
        <v>0</v>
      </c>
      <c r="M208" s="320">
        <v>0</v>
      </c>
      <c r="N208" s="320">
        <v>0</v>
      </c>
      <c r="O208" s="319">
        <v>0</v>
      </c>
      <c r="P208" s="320">
        <v>0</v>
      </c>
      <c r="Q208" s="320">
        <v>0</v>
      </c>
      <c r="R208" s="321">
        <v>0</v>
      </c>
    </row>
    <row r="209" spans="1:18" x14ac:dyDescent="0.2">
      <c r="A209" s="20" t="s">
        <v>102</v>
      </c>
      <c r="B209" s="319" t="s">
        <v>103</v>
      </c>
      <c r="C209" s="319">
        <v>0</v>
      </c>
      <c r="D209" s="320">
        <v>0</v>
      </c>
      <c r="E209" s="320">
        <v>0</v>
      </c>
      <c r="F209" s="320">
        <v>0</v>
      </c>
      <c r="G209" s="319">
        <v>0</v>
      </c>
      <c r="H209" s="320">
        <v>0</v>
      </c>
      <c r="I209" s="320">
        <v>0</v>
      </c>
      <c r="J209" s="320">
        <v>0</v>
      </c>
      <c r="K209" s="319">
        <v>0</v>
      </c>
      <c r="L209" s="320">
        <v>0</v>
      </c>
      <c r="M209" s="320">
        <v>0</v>
      </c>
      <c r="N209" s="320">
        <v>0</v>
      </c>
      <c r="O209" s="319">
        <v>0</v>
      </c>
      <c r="P209" s="320">
        <v>0</v>
      </c>
      <c r="Q209" s="320">
        <v>0</v>
      </c>
      <c r="R209" s="321">
        <v>0</v>
      </c>
    </row>
    <row r="210" spans="1:18" x14ac:dyDescent="0.2">
      <c r="A210" s="20" t="s">
        <v>104</v>
      </c>
      <c r="B210" s="319" t="s">
        <v>105</v>
      </c>
      <c r="C210" s="319">
        <v>0</v>
      </c>
      <c r="D210" s="320">
        <v>0</v>
      </c>
      <c r="E210" s="320">
        <v>0</v>
      </c>
      <c r="F210" s="320">
        <v>0</v>
      </c>
      <c r="G210" s="319">
        <v>0</v>
      </c>
      <c r="H210" s="320">
        <v>0</v>
      </c>
      <c r="I210" s="320">
        <v>0</v>
      </c>
      <c r="J210" s="320">
        <v>0</v>
      </c>
      <c r="K210" s="319">
        <v>0</v>
      </c>
      <c r="L210" s="320">
        <v>0</v>
      </c>
      <c r="M210" s="320">
        <v>0</v>
      </c>
      <c r="N210" s="320">
        <v>0</v>
      </c>
      <c r="O210" s="319">
        <v>0</v>
      </c>
      <c r="P210" s="320">
        <v>0</v>
      </c>
      <c r="Q210" s="320">
        <v>0</v>
      </c>
      <c r="R210" s="321">
        <v>0</v>
      </c>
    </row>
    <row r="211" spans="1:18" x14ac:dyDescent="0.2">
      <c r="A211" s="20" t="s">
        <v>106</v>
      </c>
      <c r="B211" s="319" t="s">
        <v>107</v>
      </c>
      <c r="C211" s="319">
        <v>0</v>
      </c>
      <c r="D211" s="320">
        <v>0</v>
      </c>
      <c r="E211" s="320">
        <v>0</v>
      </c>
      <c r="F211" s="320">
        <v>0</v>
      </c>
      <c r="G211" s="319">
        <v>0</v>
      </c>
      <c r="H211" s="320">
        <v>0</v>
      </c>
      <c r="I211" s="320">
        <v>0</v>
      </c>
      <c r="J211" s="320">
        <v>0</v>
      </c>
      <c r="K211" s="319">
        <v>0</v>
      </c>
      <c r="L211" s="320">
        <v>0</v>
      </c>
      <c r="M211" s="320">
        <v>0</v>
      </c>
      <c r="N211" s="320">
        <v>0</v>
      </c>
      <c r="O211" s="319">
        <v>0</v>
      </c>
      <c r="P211" s="320">
        <v>0</v>
      </c>
      <c r="Q211" s="320">
        <v>0</v>
      </c>
      <c r="R211" s="321">
        <v>0</v>
      </c>
    </row>
    <row r="212" spans="1:18" x14ac:dyDescent="0.2">
      <c r="A212" s="20" t="s">
        <v>108</v>
      </c>
      <c r="B212" s="319" t="s">
        <v>109</v>
      </c>
      <c r="C212" s="319">
        <v>0</v>
      </c>
      <c r="D212" s="320">
        <v>0</v>
      </c>
      <c r="E212" s="320">
        <v>0</v>
      </c>
      <c r="F212" s="320">
        <v>0</v>
      </c>
      <c r="G212" s="319">
        <v>0</v>
      </c>
      <c r="H212" s="320">
        <v>0</v>
      </c>
      <c r="I212" s="320">
        <v>0</v>
      </c>
      <c r="J212" s="320">
        <v>0</v>
      </c>
      <c r="K212" s="319">
        <v>0</v>
      </c>
      <c r="L212" s="320">
        <v>0</v>
      </c>
      <c r="M212" s="320">
        <v>0</v>
      </c>
      <c r="N212" s="320">
        <v>0</v>
      </c>
      <c r="O212" s="319">
        <v>0</v>
      </c>
      <c r="P212" s="320">
        <v>0</v>
      </c>
      <c r="Q212" s="320">
        <v>0</v>
      </c>
      <c r="R212" s="321">
        <v>0</v>
      </c>
    </row>
    <row r="213" spans="1:18" x14ac:dyDescent="0.2">
      <c r="A213" s="24" t="s">
        <v>110</v>
      </c>
      <c r="B213" s="322" t="s">
        <v>111</v>
      </c>
      <c r="C213" s="323">
        <v>3135</v>
      </c>
      <c r="D213" s="324">
        <f>SUM(D202:D212)</f>
        <v>4084</v>
      </c>
      <c r="E213" s="324">
        <f>SUM(E202:E212)</f>
        <v>1544</v>
      </c>
      <c r="F213" s="324">
        <f>SUM(F202:F212)</f>
        <v>913</v>
      </c>
      <c r="G213" s="323">
        <v>0</v>
      </c>
      <c r="H213" s="324">
        <f>SUM(H202:H212)</f>
        <v>0</v>
      </c>
      <c r="I213" s="324">
        <f>SUM(I202:I212)</f>
        <v>0</v>
      </c>
      <c r="J213" s="324">
        <f>SUM(J202:J212)</f>
        <v>0</v>
      </c>
      <c r="K213" s="323">
        <v>1944</v>
      </c>
      <c r="L213" s="324">
        <f>SUM(L202:L212)</f>
        <v>2469</v>
      </c>
      <c r="M213" s="324">
        <f>SUM(M202:M212)</f>
        <v>1425</v>
      </c>
      <c r="N213" s="324">
        <f>SUM(N202:N212)</f>
        <v>876</v>
      </c>
      <c r="O213" s="323">
        <v>200</v>
      </c>
      <c r="P213" s="324">
        <f>SUM(P202:P212)</f>
        <v>211</v>
      </c>
      <c r="Q213" s="324">
        <f>SUM(Q202:Q212)</f>
        <v>79</v>
      </c>
      <c r="R213" s="325">
        <f>SUM(R202:R212)</f>
        <v>91</v>
      </c>
    </row>
    <row r="214" spans="1:18" x14ac:dyDescent="0.2">
      <c r="A214" s="27" t="s">
        <v>126</v>
      </c>
      <c r="B214" s="327"/>
      <c r="C214" s="781"/>
      <c r="D214" s="781"/>
      <c r="E214" s="781"/>
      <c r="F214" s="781"/>
      <c r="G214" s="781"/>
      <c r="H214" s="781"/>
      <c r="I214" s="781"/>
      <c r="J214" s="781"/>
      <c r="K214" s="781"/>
      <c r="L214" s="781"/>
      <c r="M214" s="781"/>
      <c r="N214" s="781"/>
      <c r="O214" s="781"/>
      <c r="P214" s="781"/>
      <c r="Q214" s="781"/>
      <c r="R214" s="782"/>
    </row>
    <row r="215" spans="1:18" x14ac:dyDescent="0.2">
      <c r="A215" s="17" t="s">
        <v>86</v>
      </c>
      <c r="B215" s="316" t="s">
        <v>87</v>
      </c>
      <c r="C215" s="317"/>
      <c r="D215" s="317"/>
      <c r="E215" s="317"/>
      <c r="F215" s="317"/>
      <c r="G215" s="317"/>
      <c r="H215" s="317"/>
      <c r="I215" s="317"/>
      <c r="J215" s="317"/>
      <c r="K215" s="317"/>
      <c r="L215" s="317"/>
      <c r="M215" s="317"/>
      <c r="N215" s="317"/>
      <c r="O215" s="317"/>
      <c r="P215" s="317"/>
      <c r="Q215" s="317"/>
      <c r="R215" s="318"/>
    </row>
    <row r="216" spans="1:18" x14ac:dyDescent="0.2">
      <c r="A216" s="20" t="s">
        <v>88</v>
      </c>
      <c r="B216" s="319" t="s">
        <v>89</v>
      </c>
      <c r="C216" s="319">
        <v>0</v>
      </c>
      <c r="D216" s="320">
        <v>0</v>
      </c>
      <c r="E216" s="320">
        <v>0</v>
      </c>
      <c r="F216" s="320">
        <v>0</v>
      </c>
      <c r="G216" s="319">
        <v>0</v>
      </c>
      <c r="H216" s="320">
        <v>0</v>
      </c>
      <c r="I216" s="320">
        <v>0</v>
      </c>
      <c r="J216" s="320">
        <v>0</v>
      </c>
      <c r="K216" s="319">
        <v>0</v>
      </c>
      <c r="L216" s="320">
        <v>0</v>
      </c>
      <c r="M216" s="320">
        <v>0</v>
      </c>
      <c r="N216" s="320">
        <v>0</v>
      </c>
      <c r="O216" s="319">
        <v>0</v>
      </c>
      <c r="P216" s="320">
        <v>0</v>
      </c>
      <c r="Q216" s="320">
        <v>0</v>
      </c>
      <c r="R216" s="321">
        <v>0</v>
      </c>
    </row>
    <row r="217" spans="1:18" x14ac:dyDescent="0.2">
      <c r="A217" s="20" t="s">
        <v>90</v>
      </c>
      <c r="B217" s="319" t="s">
        <v>91</v>
      </c>
      <c r="C217" s="319">
        <v>459</v>
      </c>
      <c r="D217" s="320">
        <v>481</v>
      </c>
      <c r="E217" s="320">
        <v>232</v>
      </c>
      <c r="F217" s="320">
        <v>151</v>
      </c>
      <c r="G217" s="319">
        <v>0</v>
      </c>
      <c r="H217" s="320">
        <v>0</v>
      </c>
      <c r="I217" s="320">
        <v>0</v>
      </c>
      <c r="J217" s="320">
        <v>0</v>
      </c>
      <c r="K217" s="319">
        <v>351</v>
      </c>
      <c r="L217" s="320">
        <v>373</v>
      </c>
      <c r="M217" s="320">
        <v>224</v>
      </c>
      <c r="N217" s="320">
        <v>98</v>
      </c>
      <c r="O217" s="319">
        <v>0</v>
      </c>
      <c r="P217" s="320">
        <v>0</v>
      </c>
      <c r="Q217" s="320">
        <v>0</v>
      </c>
      <c r="R217" s="321">
        <v>0</v>
      </c>
    </row>
    <row r="218" spans="1:18" x14ac:dyDescent="0.2">
      <c r="A218" s="20" t="s">
        <v>92</v>
      </c>
      <c r="B218" s="319" t="s">
        <v>93</v>
      </c>
      <c r="C218" s="319">
        <v>0</v>
      </c>
      <c r="D218" s="320">
        <v>0</v>
      </c>
      <c r="E218" s="320">
        <v>0</v>
      </c>
      <c r="F218" s="320">
        <v>0</v>
      </c>
      <c r="G218" s="319">
        <v>0</v>
      </c>
      <c r="H218" s="320">
        <v>0</v>
      </c>
      <c r="I218" s="320">
        <v>0</v>
      </c>
      <c r="J218" s="320">
        <v>0</v>
      </c>
      <c r="K218" s="319">
        <v>0</v>
      </c>
      <c r="L218" s="320">
        <v>0</v>
      </c>
      <c r="M218" s="320">
        <v>0</v>
      </c>
      <c r="N218" s="320">
        <v>8</v>
      </c>
      <c r="O218" s="319">
        <v>0</v>
      </c>
      <c r="P218" s="320">
        <v>0</v>
      </c>
      <c r="Q218" s="320">
        <v>0</v>
      </c>
      <c r="R218" s="321">
        <v>0</v>
      </c>
    </row>
    <row r="219" spans="1:18" x14ac:dyDescent="0.2">
      <c r="A219" s="20" t="s">
        <v>94</v>
      </c>
      <c r="B219" s="319" t="s">
        <v>95</v>
      </c>
      <c r="C219" s="319">
        <v>0</v>
      </c>
      <c r="D219" s="320">
        <v>0</v>
      </c>
      <c r="E219" s="320">
        <v>0</v>
      </c>
      <c r="F219" s="320">
        <v>0</v>
      </c>
      <c r="G219" s="319">
        <v>0</v>
      </c>
      <c r="H219" s="320">
        <v>0</v>
      </c>
      <c r="I219" s="320">
        <v>0</v>
      </c>
      <c r="J219" s="320">
        <v>0</v>
      </c>
      <c r="K219" s="319">
        <v>0</v>
      </c>
      <c r="L219" s="320">
        <v>0</v>
      </c>
      <c r="M219" s="320">
        <v>0</v>
      </c>
      <c r="N219" s="320">
        <v>0</v>
      </c>
      <c r="O219" s="319">
        <v>0</v>
      </c>
      <c r="P219" s="320">
        <v>0</v>
      </c>
      <c r="Q219" s="320">
        <v>0</v>
      </c>
      <c r="R219" s="321">
        <v>0</v>
      </c>
    </row>
    <row r="220" spans="1:18" x14ac:dyDescent="0.2">
      <c r="A220" s="20" t="s">
        <v>96</v>
      </c>
      <c r="B220" s="319" t="s">
        <v>97</v>
      </c>
      <c r="C220" s="319">
        <v>391</v>
      </c>
      <c r="D220" s="320">
        <v>391</v>
      </c>
      <c r="E220" s="320">
        <v>146</v>
      </c>
      <c r="F220" s="320">
        <v>81</v>
      </c>
      <c r="G220" s="319">
        <v>0</v>
      </c>
      <c r="H220" s="320">
        <v>0</v>
      </c>
      <c r="I220" s="320">
        <v>0</v>
      </c>
      <c r="J220" s="320">
        <v>0</v>
      </c>
      <c r="K220" s="319">
        <v>83</v>
      </c>
      <c r="L220" s="320">
        <v>83</v>
      </c>
      <c r="M220" s="320">
        <v>74</v>
      </c>
      <c r="N220" s="320">
        <v>48</v>
      </c>
      <c r="O220" s="319">
        <v>0</v>
      </c>
      <c r="P220" s="320">
        <v>0</v>
      </c>
      <c r="Q220" s="320">
        <v>0</v>
      </c>
      <c r="R220" s="321">
        <v>0</v>
      </c>
    </row>
    <row r="221" spans="1:18" x14ac:dyDescent="0.2">
      <c r="A221" s="20" t="s">
        <v>98</v>
      </c>
      <c r="B221" s="319" t="s">
        <v>99</v>
      </c>
      <c r="C221" s="319">
        <v>0</v>
      </c>
      <c r="D221" s="320">
        <v>0</v>
      </c>
      <c r="E221" s="320">
        <v>0</v>
      </c>
      <c r="F221" s="320">
        <v>0</v>
      </c>
      <c r="G221" s="319">
        <v>0</v>
      </c>
      <c r="H221" s="320">
        <v>0</v>
      </c>
      <c r="I221" s="320">
        <v>0</v>
      </c>
      <c r="J221" s="320">
        <v>0</v>
      </c>
      <c r="K221" s="319">
        <v>0</v>
      </c>
      <c r="L221" s="320">
        <v>0</v>
      </c>
      <c r="M221" s="320">
        <v>0</v>
      </c>
      <c r="N221" s="320">
        <v>0</v>
      </c>
      <c r="O221" s="319">
        <v>0</v>
      </c>
      <c r="P221" s="320">
        <v>0</v>
      </c>
      <c r="Q221" s="320">
        <v>0</v>
      </c>
      <c r="R221" s="321">
        <v>0</v>
      </c>
    </row>
    <row r="222" spans="1:18" x14ac:dyDescent="0.2">
      <c r="A222" s="20" t="s">
        <v>100</v>
      </c>
      <c r="B222" s="319" t="s">
        <v>101</v>
      </c>
      <c r="C222" s="319">
        <v>0</v>
      </c>
      <c r="D222" s="320">
        <v>0</v>
      </c>
      <c r="E222" s="320">
        <v>0</v>
      </c>
      <c r="F222" s="320">
        <v>0</v>
      </c>
      <c r="G222" s="319">
        <v>0</v>
      </c>
      <c r="H222" s="320">
        <v>0</v>
      </c>
      <c r="I222" s="320">
        <v>0</v>
      </c>
      <c r="J222" s="320">
        <v>0</v>
      </c>
      <c r="K222" s="319">
        <v>0</v>
      </c>
      <c r="L222" s="320">
        <v>0</v>
      </c>
      <c r="M222" s="320">
        <v>0</v>
      </c>
      <c r="N222" s="320">
        <v>0</v>
      </c>
      <c r="O222" s="319">
        <v>0</v>
      </c>
      <c r="P222" s="320">
        <v>0</v>
      </c>
      <c r="Q222" s="320">
        <v>0</v>
      </c>
      <c r="R222" s="321">
        <v>0</v>
      </c>
    </row>
    <row r="223" spans="1:18" x14ac:dyDescent="0.2">
      <c r="A223" s="20" t="s">
        <v>102</v>
      </c>
      <c r="B223" s="319" t="s">
        <v>103</v>
      </c>
      <c r="C223" s="319">
        <v>0</v>
      </c>
      <c r="D223" s="320">
        <v>0</v>
      </c>
      <c r="E223" s="320">
        <v>0</v>
      </c>
      <c r="F223" s="320">
        <v>0</v>
      </c>
      <c r="G223" s="319">
        <v>0</v>
      </c>
      <c r="H223" s="320">
        <v>0</v>
      </c>
      <c r="I223" s="320">
        <v>0</v>
      </c>
      <c r="J223" s="320">
        <v>0</v>
      </c>
      <c r="K223" s="319">
        <v>0</v>
      </c>
      <c r="L223" s="320">
        <v>0</v>
      </c>
      <c r="M223" s="320">
        <v>0</v>
      </c>
      <c r="N223" s="320">
        <v>0</v>
      </c>
      <c r="O223" s="319">
        <v>8</v>
      </c>
      <c r="P223" s="320">
        <v>8</v>
      </c>
      <c r="Q223" s="320">
        <v>5</v>
      </c>
      <c r="R223" s="321">
        <v>5</v>
      </c>
    </row>
    <row r="224" spans="1:18" x14ac:dyDescent="0.2">
      <c r="A224" s="20" t="s">
        <v>104</v>
      </c>
      <c r="B224" s="319" t="s">
        <v>105</v>
      </c>
      <c r="C224" s="319">
        <v>0</v>
      </c>
      <c r="D224" s="320">
        <v>0</v>
      </c>
      <c r="E224" s="320">
        <v>0</v>
      </c>
      <c r="F224" s="320">
        <v>0</v>
      </c>
      <c r="G224" s="319">
        <v>0</v>
      </c>
      <c r="H224" s="320">
        <v>0</v>
      </c>
      <c r="I224" s="320">
        <v>0</v>
      </c>
      <c r="J224" s="320">
        <v>0</v>
      </c>
      <c r="K224" s="319">
        <v>0</v>
      </c>
      <c r="L224" s="320">
        <v>0</v>
      </c>
      <c r="M224" s="320">
        <v>0</v>
      </c>
      <c r="N224" s="320">
        <v>0</v>
      </c>
      <c r="O224" s="319">
        <v>0</v>
      </c>
      <c r="P224" s="320">
        <v>0</v>
      </c>
      <c r="Q224" s="320">
        <v>0</v>
      </c>
      <c r="R224" s="321">
        <v>0</v>
      </c>
    </row>
    <row r="225" spans="1:18" x14ac:dyDescent="0.2">
      <c r="A225" s="20" t="s">
        <v>106</v>
      </c>
      <c r="B225" s="319" t="s">
        <v>107</v>
      </c>
      <c r="C225" s="319">
        <v>1030</v>
      </c>
      <c r="D225" s="320">
        <v>1031</v>
      </c>
      <c r="E225" s="320">
        <v>141</v>
      </c>
      <c r="F225" s="320">
        <v>99</v>
      </c>
      <c r="G225" s="319">
        <v>0</v>
      </c>
      <c r="H225" s="320">
        <v>0</v>
      </c>
      <c r="I225" s="320">
        <v>0</v>
      </c>
      <c r="J225" s="320">
        <v>0</v>
      </c>
      <c r="K225" s="319">
        <v>206</v>
      </c>
      <c r="L225" s="320">
        <v>206</v>
      </c>
      <c r="M225" s="320">
        <v>88</v>
      </c>
      <c r="N225" s="320">
        <v>63</v>
      </c>
      <c r="O225" s="319">
        <v>0</v>
      </c>
      <c r="P225" s="320">
        <v>0</v>
      </c>
      <c r="Q225" s="320">
        <v>0</v>
      </c>
      <c r="R225" s="321">
        <v>0</v>
      </c>
    </row>
    <row r="226" spans="1:18" x14ac:dyDescent="0.2">
      <c r="A226" s="20" t="s">
        <v>108</v>
      </c>
      <c r="B226" s="319" t="s">
        <v>109</v>
      </c>
      <c r="C226" s="319">
        <v>718</v>
      </c>
      <c r="D226" s="320">
        <v>727</v>
      </c>
      <c r="E226" s="320">
        <v>332</v>
      </c>
      <c r="F226" s="320">
        <v>209</v>
      </c>
      <c r="G226" s="319">
        <v>0</v>
      </c>
      <c r="H226" s="320">
        <v>0</v>
      </c>
      <c r="I226" s="320">
        <v>0</v>
      </c>
      <c r="J226" s="320">
        <v>0</v>
      </c>
      <c r="K226" s="319">
        <v>2</v>
      </c>
      <c r="L226" s="320">
        <v>2</v>
      </c>
      <c r="M226" s="320">
        <v>1</v>
      </c>
      <c r="N226" s="320">
        <v>55</v>
      </c>
      <c r="O226" s="319">
        <v>23</v>
      </c>
      <c r="P226" s="320">
        <v>23</v>
      </c>
      <c r="Q226" s="320">
        <v>16</v>
      </c>
      <c r="R226" s="321">
        <v>16</v>
      </c>
    </row>
    <row r="227" spans="1:18" x14ac:dyDescent="0.2">
      <c r="A227" s="24" t="s">
        <v>110</v>
      </c>
      <c r="B227" s="322" t="s">
        <v>111</v>
      </c>
      <c r="C227" s="323">
        <v>2125</v>
      </c>
      <c r="D227" s="324">
        <f>SUM(D216:D226)</f>
        <v>2630</v>
      </c>
      <c r="E227" s="324">
        <f>SUM(E216:E226)</f>
        <v>851</v>
      </c>
      <c r="F227" s="324">
        <f>SUM(F216:F226)</f>
        <v>540</v>
      </c>
      <c r="G227" s="323">
        <v>0</v>
      </c>
      <c r="H227" s="324">
        <f>SUM(H216:H226)</f>
        <v>0</v>
      </c>
      <c r="I227" s="324">
        <f>SUM(I216:I226)</f>
        <v>0</v>
      </c>
      <c r="J227" s="324">
        <f>SUM(J216:J226)</f>
        <v>0</v>
      </c>
      <c r="K227" s="323">
        <v>586</v>
      </c>
      <c r="L227" s="324">
        <f>SUM(L216:L226)</f>
        <v>664</v>
      </c>
      <c r="M227" s="324">
        <f>SUM(M216:M226)</f>
        <v>387</v>
      </c>
      <c r="N227" s="324">
        <f>SUM(N216:N226)</f>
        <v>272</v>
      </c>
      <c r="O227" s="323">
        <v>30</v>
      </c>
      <c r="P227" s="324">
        <f>SUM(P216:P226)</f>
        <v>31</v>
      </c>
      <c r="Q227" s="324">
        <f>SUM(Q216:Q226)</f>
        <v>21</v>
      </c>
      <c r="R227" s="325">
        <f>SUM(R216:R226)</f>
        <v>21</v>
      </c>
    </row>
    <row r="228" spans="1:18" s="16" customFormat="1" x14ac:dyDescent="0.2">
      <c r="A228" s="27" t="s">
        <v>127</v>
      </c>
      <c r="B228" s="327"/>
      <c r="C228" s="781"/>
      <c r="D228" s="781"/>
      <c r="E228" s="781"/>
      <c r="F228" s="781"/>
      <c r="G228" s="781"/>
      <c r="H228" s="781"/>
      <c r="I228" s="781"/>
      <c r="J228" s="781"/>
      <c r="K228" s="781"/>
      <c r="L228" s="781"/>
      <c r="M228" s="781"/>
      <c r="N228" s="781"/>
      <c r="O228" s="781"/>
      <c r="P228" s="781"/>
      <c r="Q228" s="781"/>
      <c r="R228" s="782"/>
    </row>
    <row r="229" spans="1:18" s="19" customFormat="1" x14ac:dyDescent="0.2">
      <c r="A229" s="17" t="s">
        <v>86</v>
      </c>
      <c r="B229" s="316" t="s">
        <v>87</v>
      </c>
      <c r="C229" s="317"/>
      <c r="D229" s="317"/>
      <c r="E229" s="317"/>
      <c r="F229" s="317"/>
      <c r="G229" s="317"/>
      <c r="H229" s="317"/>
      <c r="I229" s="317"/>
      <c r="J229" s="317"/>
      <c r="K229" s="317"/>
      <c r="L229" s="317"/>
      <c r="M229" s="317"/>
      <c r="N229" s="317"/>
      <c r="O229" s="317"/>
      <c r="P229" s="317"/>
      <c r="Q229" s="317"/>
      <c r="R229" s="318"/>
    </row>
    <row r="230" spans="1:18" x14ac:dyDescent="0.2">
      <c r="A230" s="20" t="s">
        <v>88</v>
      </c>
      <c r="B230" s="319" t="s">
        <v>89</v>
      </c>
      <c r="C230" s="319">
        <v>0</v>
      </c>
      <c r="D230" s="320">
        <v>0</v>
      </c>
      <c r="E230" s="320">
        <v>0</v>
      </c>
      <c r="F230" s="320">
        <v>0</v>
      </c>
      <c r="G230" s="319">
        <v>0</v>
      </c>
      <c r="H230" s="320">
        <v>0</v>
      </c>
      <c r="I230" s="320">
        <v>0</v>
      </c>
      <c r="J230" s="320">
        <v>0</v>
      </c>
      <c r="K230" s="319">
        <v>0</v>
      </c>
      <c r="L230" s="320">
        <v>0</v>
      </c>
      <c r="M230" s="320">
        <v>0</v>
      </c>
      <c r="N230" s="320">
        <v>0</v>
      </c>
      <c r="O230" s="319">
        <v>0</v>
      </c>
      <c r="P230" s="320">
        <v>0</v>
      </c>
      <c r="Q230" s="320">
        <v>0</v>
      </c>
      <c r="R230" s="321">
        <v>0</v>
      </c>
    </row>
    <row r="231" spans="1:18" x14ac:dyDescent="0.2">
      <c r="A231" s="20" t="s">
        <v>90</v>
      </c>
      <c r="B231" s="319" t="s">
        <v>91</v>
      </c>
      <c r="C231" s="319">
        <v>0</v>
      </c>
      <c r="D231" s="320">
        <v>0</v>
      </c>
      <c r="E231" s="320">
        <v>0</v>
      </c>
      <c r="F231" s="320">
        <v>0</v>
      </c>
      <c r="G231" s="319">
        <v>0</v>
      </c>
      <c r="H231" s="320">
        <v>0</v>
      </c>
      <c r="I231" s="320">
        <v>0</v>
      </c>
      <c r="J231" s="320">
        <v>0</v>
      </c>
      <c r="K231" s="319">
        <v>0</v>
      </c>
      <c r="L231" s="320">
        <v>0</v>
      </c>
      <c r="M231" s="320">
        <v>0</v>
      </c>
      <c r="N231" s="320">
        <v>0</v>
      </c>
      <c r="O231" s="319">
        <v>0</v>
      </c>
      <c r="P231" s="320">
        <v>0</v>
      </c>
      <c r="Q231" s="320">
        <v>0</v>
      </c>
      <c r="R231" s="321">
        <v>0</v>
      </c>
    </row>
    <row r="232" spans="1:18" x14ac:dyDescent="0.2">
      <c r="A232" s="20" t="s">
        <v>92</v>
      </c>
      <c r="B232" s="319" t="s">
        <v>93</v>
      </c>
      <c r="C232" s="319">
        <v>2061</v>
      </c>
      <c r="D232" s="320">
        <v>2061</v>
      </c>
      <c r="E232" s="320">
        <v>1251</v>
      </c>
      <c r="F232" s="320">
        <v>885</v>
      </c>
      <c r="G232" s="319">
        <v>0</v>
      </c>
      <c r="H232" s="320">
        <v>0</v>
      </c>
      <c r="I232" s="320">
        <v>0</v>
      </c>
      <c r="J232" s="320">
        <v>0</v>
      </c>
      <c r="K232" s="319">
        <v>470</v>
      </c>
      <c r="L232" s="320">
        <v>474</v>
      </c>
      <c r="M232" s="320">
        <v>266</v>
      </c>
      <c r="N232" s="320">
        <v>208</v>
      </c>
      <c r="O232" s="319">
        <v>29</v>
      </c>
      <c r="P232" s="320">
        <v>29</v>
      </c>
      <c r="Q232" s="320">
        <v>21</v>
      </c>
      <c r="R232" s="321">
        <v>20</v>
      </c>
    </row>
    <row r="233" spans="1:18" x14ac:dyDescent="0.2">
      <c r="A233" s="20" t="s">
        <v>94</v>
      </c>
      <c r="B233" s="319" t="s">
        <v>95</v>
      </c>
      <c r="C233" s="319">
        <v>0</v>
      </c>
      <c r="D233" s="320">
        <v>0</v>
      </c>
      <c r="E233" s="320">
        <v>0</v>
      </c>
      <c r="F233" s="320">
        <v>0</v>
      </c>
      <c r="G233" s="319">
        <v>0</v>
      </c>
      <c r="H233" s="320">
        <v>0</v>
      </c>
      <c r="I233" s="320">
        <v>0</v>
      </c>
      <c r="J233" s="320">
        <v>0</v>
      </c>
      <c r="K233" s="319">
        <v>299</v>
      </c>
      <c r="L233" s="320">
        <v>299</v>
      </c>
      <c r="M233" s="320">
        <v>166</v>
      </c>
      <c r="N233" s="320">
        <v>117</v>
      </c>
      <c r="O233" s="319">
        <v>47</v>
      </c>
      <c r="P233" s="320">
        <v>47</v>
      </c>
      <c r="Q233" s="320">
        <v>38</v>
      </c>
      <c r="R233" s="321">
        <v>32</v>
      </c>
    </row>
    <row r="234" spans="1:18" x14ac:dyDescent="0.2">
      <c r="A234" s="20" t="s">
        <v>96</v>
      </c>
      <c r="B234" s="319" t="s">
        <v>97</v>
      </c>
      <c r="C234" s="319">
        <v>0</v>
      </c>
      <c r="D234" s="320">
        <v>0</v>
      </c>
      <c r="E234" s="320">
        <v>0</v>
      </c>
      <c r="F234" s="320">
        <v>0</v>
      </c>
      <c r="G234" s="319">
        <v>0</v>
      </c>
      <c r="H234" s="320">
        <v>0</v>
      </c>
      <c r="I234" s="320">
        <v>0</v>
      </c>
      <c r="J234" s="320">
        <v>0</v>
      </c>
      <c r="K234" s="319">
        <v>0</v>
      </c>
      <c r="L234" s="320">
        <v>0</v>
      </c>
      <c r="M234" s="320">
        <v>0</v>
      </c>
      <c r="N234" s="320">
        <v>0</v>
      </c>
      <c r="O234" s="319">
        <v>0</v>
      </c>
      <c r="P234" s="320">
        <v>0</v>
      </c>
      <c r="Q234" s="320">
        <v>0</v>
      </c>
      <c r="R234" s="321">
        <v>0</v>
      </c>
    </row>
    <row r="235" spans="1:18" x14ac:dyDescent="0.2">
      <c r="A235" s="20" t="s">
        <v>98</v>
      </c>
      <c r="B235" s="319" t="s">
        <v>99</v>
      </c>
      <c r="C235" s="319">
        <v>0</v>
      </c>
      <c r="D235" s="320">
        <v>0</v>
      </c>
      <c r="E235" s="320">
        <v>0</v>
      </c>
      <c r="F235" s="320">
        <v>0</v>
      </c>
      <c r="G235" s="319">
        <v>0</v>
      </c>
      <c r="H235" s="320">
        <v>0</v>
      </c>
      <c r="I235" s="320">
        <v>0</v>
      </c>
      <c r="J235" s="320">
        <v>0</v>
      </c>
      <c r="K235" s="319">
        <v>0</v>
      </c>
      <c r="L235" s="320">
        <v>0</v>
      </c>
      <c r="M235" s="320">
        <v>0</v>
      </c>
      <c r="N235" s="320">
        <v>0</v>
      </c>
      <c r="O235" s="319">
        <v>0</v>
      </c>
      <c r="P235" s="320">
        <v>0</v>
      </c>
      <c r="Q235" s="320">
        <v>0</v>
      </c>
      <c r="R235" s="321">
        <v>0</v>
      </c>
    </row>
    <row r="236" spans="1:18" x14ac:dyDescent="0.2">
      <c r="A236" s="20" t="s">
        <v>100</v>
      </c>
      <c r="B236" s="319" t="s">
        <v>101</v>
      </c>
      <c r="C236" s="319">
        <v>0</v>
      </c>
      <c r="D236" s="320">
        <v>0</v>
      </c>
      <c r="E236" s="320">
        <v>0</v>
      </c>
      <c r="F236" s="320">
        <v>0</v>
      </c>
      <c r="G236" s="319">
        <v>0</v>
      </c>
      <c r="H236" s="320">
        <v>0</v>
      </c>
      <c r="I236" s="320">
        <v>0</v>
      </c>
      <c r="J236" s="320">
        <v>0</v>
      </c>
      <c r="K236" s="319">
        <v>0</v>
      </c>
      <c r="L236" s="320">
        <v>0</v>
      </c>
      <c r="M236" s="320">
        <v>0</v>
      </c>
      <c r="N236" s="320">
        <v>0</v>
      </c>
      <c r="O236" s="319">
        <v>0</v>
      </c>
      <c r="P236" s="320">
        <v>0</v>
      </c>
      <c r="Q236" s="320">
        <v>0</v>
      </c>
      <c r="R236" s="321">
        <v>0</v>
      </c>
    </row>
    <row r="237" spans="1:18" x14ac:dyDescent="0.2">
      <c r="A237" s="20" t="s">
        <v>102</v>
      </c>
      <c r="B237" s="319" t="s">
        <v>103</v>
      </c>
      <c r="C237" s="319">
        <v>0</v>
      </c>
      <c r="D237" s="320">
        <v>0</v>
      </c>
      <c r="E237" s="320">
        <v>0</v>
      </c>
      <c r="F237" s="320">
        <v>0</v>
      </c>
      <c r="G237" s="319">
        <v>0</v>
      </c>
      <c r="H237" s="320">
        <v>0</v>
      </c>
      <c r="I237" s="320">
        <v>0</v>
      </c>
      <c r="J237" s="320">
        <v>0</v>
      </c>
      <c r="K237" s="319">
        <v>0</v>
      </c>
      <c r="L237" s="320">
        <v>0</v>
      </c>
      <c r="M237" s="320">
        <v>0</v>
      </c>
      <c r="N237" s="320">
        <v>0</v>
      </c>
      <c r="O237" s="319">
        <v>0</v>
      </c>
      <c r="P237" s="320">
        <v>0</v>
      </c>
      <c r="Q237" s="320">
        <v>0</v>
      </c>
      <c r="R237" s="321">
        <v>0</v>
      </c>
    </row>
    <row r="238" spans="1:18" x14ac:dyDescent="0.2">
      <c r="A238" s="20" t="s">
        <v>104</v>
      </c>
      <c r="B238" s="319" t="s">
        <v>105</v>
      </c>
      <c r="C238" s="319">
        <v>0</v>
      </c>
      <c r="D238" s="320">
        <v>0</v>
      </c>
      <c r="E238" s="320">
        <v>0</v>
      </c>
      <c r="F238" s="320">
        <v>0</v>
      </c>
      <c r="G238" s="319">
        <v>0</v>
      </c>
      <c r="H238" s="320">
        <v>0</v>
      </c>
      <c r="I238" s="320">
        <v>0</v>
      </c>
      <c r="J238" s="320">
        <v>0</v>
      </c>
      <c r="K238" s="319">
        <v>0</v>
      </c>
      <c r="L238" s="320">
        <v>0</v>
      </c>
      <c r="M238" s="320">
        <v>0</v>
      </c>
      <c r="N238" s="320">
        <v>0</v>
      </c>
      <c r="O238" s="319">
        <v>0</v>
      </c>
      <c r="P238" s="320">
        <v>0</v>
      </c>
      <c r="Q238" s="320">
        <v>0</v>
      </c>
      <c r="R238" s="321">
        <v>0</v>
      </c>
    </row>
    <row r="239" spans="1:18" x14ac:dyDescent="0.2">
      <c r="A239" s="20" t="s">
        <v>106</v>
      </c>
      <c r="B239" s="319" t="s">
        <v>107</v>
      </c>
      <c r="C239" s="319">
        <v>0</v>
      </c>
      <c r="D239" s="320">
        <v>0</v>
      </c>
      <c r="E239" s="320">
        <v>0</v>
      </c>
      <c r="F239" s="320">
        <v>0</v>
      </c>
      <c r="G239" s="319">
        <v>0</v>
      </c>
      <c r="H239" s="320">
        <v>0</v>
      </c>
      <c r="I239" s="320">
        <v>0</v>
      </c>
      <c r="J239" s="320">
        <v>0</v>
      </c>
      <c r="K239" s="319">
        <v>184</v>
      </c>
      <c r="L239" s="320">
        <v>184</v>
      </c>
      <c r="M239" s="320">
        <v>47</v>
      </c>
      <c r="N239" s="320">
        <v>43</v>
      </c>
      <c r="O239" s="319">
        <v>4</v>
      </c>
      <c r="P239" s="320">
        <v>4</v>
      </c>
      <c r="Q239" s="320">
        <v>4</v>
      </c>
      <c r="R239" s="321">
        <v>4</v>
      </c>
    </row>
    <row r="240" spans="1:18" x14ac:dyDescent="0.2">
      <c r="A240" s="20" t="s">
        <v>108</v>
      </c>
      <c r="B240" s="319" t="s">
        <v>109</v>
      </c>
      <c r="C240" s="319">
        <v>0</v>
      </c>
      <c r="D240" s="320">
        <v>0</v>
      </c>
      <c r="E240" s="320">
        <v>0</v>
      </c>
      <c r="F240" s="320">
        <v>0</v>
      </c>
      <c r="G240" s="319">
        <v>0</v>
      </c>
      <c r="H240" s="320">
        <v>0</v>
      </c>
      <c r="I240" s="320">
        <v>0</v>
      </c>
      <c r="J240" s="320">
        <v>0</v>
      </c>
      <c r="K240" s="319">
        <v>0</v>
      </c>
      <c r="L240" s="320">
        <v>0</v>
      </c>
      <c r="M240" s="320">
        <v>0</v>
      </c>
      <c r="N240" s="320">
        <v>0</v>
      </c>
      <c r="O240" s="319">
        <v>0</v>
      </c>
      <c r="P240" s="320">
        <v>0</v>
      </c>
      <c r="Q240" s="320">
        <v>0</v>
      </c>
      <c r="R240" s="321">
        <v>0</v>
      </c>
    </row>
    <row r="241" spans="1:18" x14ac:dyDescent="0.2">
      <c r="A241" s="24" t="s">
        <v>110</v>
      </c>
      <c r="B241" s="322" t="s">
        <v>111</v>
      </c>
      <c r="C241" s="323">
        <v>2047</v>
      </c>
      <c r="D241" s="324">
        <f>SUM(D230:D240)</f>
        <v>2061</v>
      </c>
      <c r="E241" s="324">
        <f>SUM(E230:E240)</f>
        <v>1251</v>
      </c>
      <c r="F241" s="324">
        <f>SUM(F230:F240)</f>
        <v>885</v>
      </c>
      <c r="G241" s="323">
        <v>0</v>
      </c>
      <c r="H241" s="324">
        <f>SUM(H230:H240)</f>
        <v>0</v>
      </c>
      <c r="I241" s="324">
        <f>SUM(I230:I240)</f>
        <v>0</v>
      </c>
      <c r="J241" s="324">
        <f>SUM(J230:J240)</f>
        <v>0</v>
      </c>
      <c r="K241" s="323">
        <v>860</v>
      </c>
      <c r="L241" s="324">
        <f>SUM(L230:L240)</f>
        <v>957</v>
      </c>
      <c r="M241" s="324">
        <f>SUM(M230:M240)</f>
        <v>479</v>
      </c>
      <c r="N241" s="324">
        <f>SUM(N230:N240)</f>
        <v>368</v>
      </c>
      <c r="O241" s="323">
        <v>78</v>
      </c>
      <c r="P241" s="324">
        <f>SUM(P230:P240)</f>
        <v>80</v>
      </c>
      <c r="Q241" s="324">
        <f>SUM(Q230:Q240)</f>
        <v>63</v>
      </c>
      <c r="R241" s="325">
        <f>SUM(R230:R240)</f>
        <v>56</v>
      </c>
    </row>
    <row r="242" spans="1:18" x14ac:dyDescent="0.2">
      <c r="A242" s="30" t="s">
        <v>77</v>
      </c>
      <c r="B242" s="779" t="s">
        <v>730</v>
      </c>
      <c r="C242" s="779"/>
      <c r="D242" s="779"/>
      <c r="E242" s="779"/>
      <c r="F242" s="779"/>
      <c r="G242" s="779"/>
      <c r="H242" s="779"/>
      <c r="I242" s="779"/>
      <c r="J242" s="779"/>
      <c r="K242" s="779"/>
      <c r="L242" s="779"/>
      <c r="M242" s="779"/>
      <c r="N242" s="779"/>
      <c r="O242" s="779"/>
      <c r="P242" s="779"/>
      <c r="Q242" s="779"/>
      <c r="R242" s="780"/>
    </row>
    <row r="243" spans="1:18" x14ac:dyDescent="0.2">
      <c r="A243" s="17" t="s">
        <v>86</v>
      </c>
      <c r="B243" s="316" t="s">
        <v>87</v>
      </c>
      <c r="C243" s="317"/>
      <c r="D243" s="317"/>
      <c r="E243" s="317"/>
      <c r="F243" s="317"/>
      <c r="G243" s="317"/>
      <c r="H243" s="317"/>
      <c r="I243" s="317"/>
      <c r="J243" s="317"/>
      <c r="K243" s="317"/>
      <c r="L243" s="317"/>
      <c r="M243" s="317"/>
      <c r="N243" s="317"/>
      <c r="O243" s="317"/>
      <c r="P243" s="317"/>
      <c r="Q243" s="317"/>
      <c r="R243" s="318"/>
    </row>
    <row r="244" spans="1:18" x14ac:dyDescent="0.2">
      <c r="A244" s="20" t="s">
        <v>88</v>
      </c>
      <c r="B244" s="319" t="s">
        <v>89</v>
      </c>
      <c r="C244" s="319">
        <v>0</v>
      </c>
      <c r="D244" s="320">
        <f t="shared" ref="D244:R254" si="0">SUM(D6,D20,D34,D48,D62,D76,D90,D104,D118,D132,D146,D160,D174,D188,D202,D216,D230)</f>
        <v>0</v>
      </c>
      <c r="E244" s="320">
        <f t="shared" si="0"/>
        <v>0</v>
      </c>
      <c r="F244" s="320">
        <f t="shared" si="0"/>
        <v>0</v>
      </c>
      <c r="G244" s="320">
        <v>0</v>
      </c>
      <c r="H244" s="320">
        <f t="shared" si="0"/>
        <v>0</v>
      </c>
      <c r="I244" s="320">
        <f t="shared" si="0"/>
        <v>0</v>
      </c>
      <c r="J244" s="320">
        <f t="shared" si="0"/>
        <v>0</v>
      </c>
      <c r="K244" s="320">
        <v>0</v>
      </c>
      <c r="L244" s="320">
        <f t="shared" si="0"/>
        <v>0</v>
      </c>
      <c r="M244" s="320">
        <f t="shared" si="0"/>
        <v>0</v>
      </c>
      <c r="N244" s="320">
        <f t="shared" si="0"/>
        <v>0</v>
      </c>
      <c r="O244" s="320">
        <v>0</v>
      </c>
      <c r="P244" s="320">
        <f t="shared" si="0"/>
        <v>0</v>
      </c>
      <c r="Q244" s="320">
        <f t="shared" si="0"/>
        <v>0</v>
      </c>
      <c r="R244" s="321">
        <f t="shared" si="0"/>
        <v>0</v>
      </c>
    </row>
    <row r="245" spans="1:18" ht="15" x14ac:dyDescent="0.25">
      <c r="A245" s="20" t="s">
        <v>90</v>
      </c>
      <c r="B245" s="319" t="s">
        <v>91</v>
      </c>
      <c r="C245" s="328">
        <v>4208</v>
      </c>
      <c r="D245" s="320">
        <f t="shared" si="0"/>
        <v>5359</v>
      </c>
      <c r="E245" s="320">
        <f t="shared" si="0"/>
        <v>2099</v>
      </c>
      <c r="F245" s="320">
        <f t="shared" si="0"/>
        <v>1344</v>
      </c>
      <c r="G245" s="328">
        <v>396</v>
      </c>
      <c r="H245" s="320">
        <f t="shared" si="0"/>
        <v>407</v>
      </c>
      <c r="I245" s="320">
        <f t="shared" si="0"/>
        <v>206</v>
      </c>
      <c r="J245" s="320">
        <f t="shared" si="0"/>
        <v>163</v>
      </c>
      <c r="K245" s="328">
        <v>1988</v>
      </c>
      <c r="L245" s="320">
        <f t="shared" si="0"/>
        <v>2541</v>
      </c>
      <c r="M245" s="320">
        <f t="shared" si="0"/>
        <v>1116</v>
      </c>
      <c r="N245" s="320">
        <f t="shared" si="0"/>
        <v>735</v>
      </c>
      <c r="O245" s="328">
        <v>126</v>
      </c>
      <c r="P245" s="320">
        <f t="shared" si="0"/>
        <v>134</v>
      </c>
      <c r="Q245" s="320">
        <f t="shared" si="0"/>
        <v>65</v>
      </c>
      <c r="R245" s="321">
        <f t="shared" si="0"/>
        <v>49</v>
      </c>
    </row>
    <row r="246" spans="1:18" ht="15" x14ac:dyDescent="0.25">
      <c r="A246" s="20" t="s">
        <v>92</v>
      </c>
      <c r="B246" s="319" t="s">
        <v>93</v>
      </c>
      <c r="C246" s="328">
        <v>4806</v>
      </c>
      <c r="D246" s="320">
        <f t="shared" si="0"/>
        <v>6651</v>
      </c>
      <c r="E246" s="320">
        <f t="shared" si="0"/>
        <v>2725</v>
      </c>
      <c r="F246" s="320">
        <f t="shared" si="0"/>
        <v>1938</v>
      </c>
      <c r="G246" s="328">
        <v>15</v>
      </c>
      <c r="H246" s="320">
        <f t="shared" si="0"/>
        <v>15</v>
      </c>
      <c r="I246" s="320">
        <f t="shared" si="0"/>
        <v>13</v>
      </c>
      <c r="J246" s="320">
        <f t="shared" si="0"/>
        <v>11</v>
      </c>
      <c r="K246" s="328">
        <v>1357</v>
      </c>
      <c r="L246" s="320">
        <f t="shared" si="0"/>
        <v>1729</v>
      </c>
      <c r="M246" s="320">
        <f t="shared" si="0"/>
        <v>888</v>
      </c>
      <c r="N246" s="320">
        <f t="shared" si="0"/>
        <v>603</v>
      </c>
      <c r="O246" s="328">
        <v>285</v>
      </c>
      <c r="P246" s="320">
        <f t="shared" si="0"/>
        <v>296</v>
      </c>
      <c r="Q246" s="320">
        <f t="shared" si="0"/>
        <v>208</v>
      </c>
      <c r="R246" s="321">
        <f t="shared" si="0"/>
        <v>203</v>
      </c>
    </row>
    <row r="247" spans="1:18" ht="15" x14ac:dyDescent="0.25">
      <c r="A247" s="20" t="s">
        <v>94</v>
      </c>
      <c r="B247" s="319" t="s">
        <v>95</v>
      </c>
      <c r="C247" s="328">
        <v>5012</v>
      </c>
      <c r="D247" s="320">
        <f t="shared" si="0"/>
        <v>6667</v>
      </c>
      <c r="E247" s="320">
        <f t="shared" si="0"/>
        <v>2015</v>
      </c>
      <c r="F247" s="320">
        <f t="shared" si="0"/>
        <v>1263</v>
      </c>
      <c r="G247" s="328">
        <v>0</v>
      </c>
      <c r="H247" s="320">
        <f t="shared" si="0"/>
        <v>0</v>
      </c>
      <c r="I247" s="320">
        <f t="shared" si="0"/>
        <v>0</v>
      </c>
      <c r="J247" s="320">
        <f t="shared" si="0"/>
        <v>0</v>
      </c>
      <c r="K247" s="328">
        <v>2797</v>
      </c>
      <c r="L247" s="320">
        <f t="shared" si="0"/>
        <v>3636</v>
      </c>
      <c r="M247" s="320">
        <f t="shared" si="0"/>
        <v>1952</v>
      </c>
      <c r="N247" s="320">
        <f t="shared" si="0"/>
        <v>1249</v>
      </c>
      <c r="O247" s="328">
        <v>335</v>
      </c>
      <c r="P247" s="320">
        <f t="shared" si="0"/>
        <v>350</v>
      </c>
      <c r="Q247" s="320">
        <f t="shared" si="0"/>
        <v>179</v>
      </c>
      <c r="R247" s="321">
        <f t="shared" si="0"/>
        <v>182</v>
      </c>
    </row>
    <row r="248" spans="1:18" ht="15" x14ac:dyDescent="0.25">
      <c r="A248" s="20" t="s">
        <v>96</v>
      </c>
      <c r="B248" s="319" t="s">
        <v>97</v>
      </c>
      <c r="C248" s="328">
        <v>576</v>
      </c>
      <c r="D248" s="320">
        <f t="shared" si="0"/>
        <v>578</v>
      </c>
      <c r="E248" s="320">
        <f t="shared" si="0"/>
        <v>233</v>
      </c>
      <c r="F248" s="320">
        <f t="shared" si="0"/>
        <v>158</v>
      </c>
      <c r="G248" s="328">
        <v>2674</v>
      </c>
      <c r="H248" s="320">
        <f t="shared" si="0"/>
        <v>2674</v>
      </c>
      <c r="I248" s="320">
        <f t="shared" si="0"/>
        <v>674</v>
      </c>
      <c r="J248" s="320">
        <f t="shared" si="0"/>
        <v>611</v>
      </c>
      <c r="K248" s="328">
        <v>83</v>
      </c>
      <c r="L248" s="320">
        <f t="shared" si="0"/>
        <v>83</v>
      </c>
      <c r="M248" s="320">
        <f t="shared" si="0"/>
        <v>74</v>
      </c>
      <c r="N248" s="320">
        <f t="shared" si="0"/>
        <v>48</v>
      </c>
      <c r="O248" s="328">
        <v>114</v>
      </c>
      <c r="P248" s="320">
        <f t="shared" si="0"/>
        <v>121</v>
      </c>
      <c r="Q248" s="320">
        <f t="shared" si="0"/>
        <v>73</v>
      </c>
      <c r="R248" s="321">
        <f t="shared" si="0"/>
        <v>72</v>
      </c>
    </row>
    <row r="249" spans="1:18" ht="15" x14ac:dyDescent="0.25">
      <c r="A249" s="20" t="s">
        <v>98</v>
      </c>
      <c r="B249" s="319" t="s">
        <v>99</v>
      </c>
      <c r="C249" s="328">
        <v>3197</v>
      </c>
      <c r="D249" s="320">
        <f t="shared" si="0"/>
        <v>4061</v>
      </c>
      <c r="E249" s="320">
        <f t="shared" si="0"/>
        <v>2399</v>
      </c>
      <c r="F249" s="320">
        <f t="shared" si="0"/>
        <v>1231</v>
      </c>
      <c r="G249" s="328">
        <v>0</v>
      </c>
      <c r="H249" s="320">
        <f t="shared" si="0"/>
        <v>0</v>
      </c>
      <c r="I249" s="320">
        <f t="shared" si="0"/>
        <v>0</v>
      </c>
      <c r="J249" s="320">
        <f t="shared" si="0"/>
        <v>0</v>
      </c>
      <c r="K249" s="328">
        <v>942</v>
      </c>
      <c r="L249" s="320">
        <f t="shared" si="0"/>
        <v>1203</v>
      </c>
      <c r="M249" s="320">
        <f t="shared" si="0"/>
        <v>731</v>
      </c>
      <c r="N249" s="320">
        <f t="shared" si="0"/>
        <v>535</v>
      </c>
      <c r="O249" s="328">
        <v>523</v>
      </c>
      <c r="P249" s="320">
        <f t="shared" si="0"/>
        <v>539</v>
      </c>
      <c r="Q249" s="320">
        <f t="shared" si="0"/>
        <v>410</v>
      </c>
      <c r="R249" s="321">
        <f t="shared" si="0"/>
        <v>362</v>
      </c>
    </row>
    <row r="250" spans="1:18" ht="15" x14ac:dyDescent="0.25">
      <c r="A250" s="20" t="s">
        <v>100</v>
      </c>
      <c r="B250" s="319" t="s">
        <v>101</v>
      </c>
      <c r="C250" s="328">
        <v>702</v>
      </c>
      <c r="D250" s="320">
        <f t="shared" si="0"/>
        <v>706</v>
      </c>
      <c r="E250" s="320">
        <f t="shared" si="0"/>
        <v>265</v>
      </c>
      <c r="F250" s="320">
        <f t="shared" si="0"/>
        <v>201</v>
      </c>
      <c r="G250" s="328">
        <v>0</v>
      </c>
      <c r="H250" s="320">
        <f t="shared" si="0"/>
        <v>0</v>
      </c>
      <c r="I250" s="320">
        <f t="shared" si="0"/>
        <v>0</v>
      </c>
      <c r="J250" s="320">
        <f t="shared" si="0"/>
        <v>0</v>
      </c>
      <c r="K250" s="328">
        <v>277</v>
      </c>
      <c r="L250" s="320">
        <f t="shared" si="0"/>
        <v>295</v>
      </c>
      <c r="M250" s="320">
        <f t="shared" si="0"/>
        <v>115</v>
      </c>
      <c r="N250" s="320">
        <f t="shared" si="0"/>
        <v>90</v>
      </c>
      <c r="O250" s="328">
        <v>53</v>
      </c>
      <c r="P250" s="320">
        <f t="shared" si="0"/>
        <v>53</v>
      </c>
      <c r="Q250" s="320">
        <f t="shared" si="0"/>
        <v>41</v>
      </c>
      <c r="R250" s="321">
        <f t="shared" si="0"/>
        <v>32</v>
      </c>
    </row>
    <row r="251" spans="1:18" ht="15" x14ac:dyDescent="0.25">
      <c r="A251" s="20" t="s">
        <v>102</v>
      </c>
      <c r="B251" s="319" t="s">
        <v>103</v>
      </c>
      <c r="C251" s="328">
        <v>0</v>
      </c>
      <c r="D251" s="320">
        <f t="shared" si="0"/>
        <v>0</v>
      </c>
      <c r="E251" s="320">
        <f t="shared" si="0"/>
        <v>0</v>
      </c>
      <c r="F251" s="320">
        <f t="shared" si="0"/>
        <v>0</v>
      </c>
      <c r="G251" s="328">
        <v>0</v>
      </c>
      <c r="H251" s="320">
        <f t="shared" si="0"/>
        <v>0</v>
      </c>
      <c r="I251" s="320">
        <f t="shared" si="0"/>
        <v>0</v>
      </c>
      <c r="J251" s="320">
        <f t="shared" si="0"/>
        <v>0</v>
      </c>
      <c r="K251" s="328">
        <v>0</v>
      </c>
      <c r="L251" s="320">
        <f t="shared" si="0"/>
        <v>0</v>
      </c>
      <c r="M251" s="320">
        <f t="shared" si="0"/>
        <v>0</v>
      </c>
      <c r="N251" s="320">
        <f t="shared" si="0"/>
        <v>0</v>
      </c>
      <c r="O251" s="328">
        <v>40</v>
      </c>
      <c r="P251" s="320">
        <f t="shared" si="0"/>
        <v>40</v>
      </c>
      <c r="Q251" s="320">
        <f t="shared" si="0"/>
        <v>25</v>
      </c>
      <c r="R251" s="321">
        <f t="shared" si="0"/>
        <v>25</v>
      </c>
    </row>
    <row r="252" spans="1:18" ht="15" x14ac:dyDescent="0.25">
      <c r="A252" s="20" t="s">
        <v>104</v>
      </c>
      <c r="B252" s="319" t="s">
        <v>105</v>
      </c>
      <c r="C252" s="328">
        <v>0</v>
      </c>
      <c r="D252" s="320">
        <f t="shared" si="0"/>
        <v>0</v>
      </c>
      <c r="E252" s="320">
        <f t="shared" si="0"/>
        <v>0</v>
      </c>
      <c r="F252" s="320">
        <f t="shared" si="0"/>
        <v>0</v>
      </c>
      <c r="G252" s="328">
        <v>0</v>
      </c>
      <c r="H252" s="320">
        <f t="shared" si="0"/>
        <v>0</v>
      </c>
      <c r="I252" s="320">
        <f t="shared" si="0"/>
        <v>0</v>
      </c>
      <c r="J252" s="320">
        <f t="shared" si="0"/>
        <v>0</v>
      </c>
      <c r="K252" s="328">
        <v>0</v>
      </c>
      <c r="L252" s="320">
        <f t="shared" si="0"/>
        <v>0</v>
      </c>
      <c r="M252" s="320">
        <f t="shared" si="0"/>
        <v>0</v>
      </c>
      <c r="N252" s="320">
        <f t="shared" si="0"/>
        <v>0</v>
      </c>
      <c r="O252" s="328">
        <v>0</v>
      </c>
      <c r="P252" s="320">
        <f t="shared" si="0"/>
        <v>0</v>
      </c>
      <c r="Q252" s="320">
        <f t="shared" si="0"/>
        <v>0</v>
      </c>
      <c r="R252" s="321">
        <f t="shared" si="0"/>
        <v>0</v>
      </c>
    </row>
    <row r="253" spans="1:18" ht="15" x14ac:dyDescent="0.25">
      <c r="A253" s="20" t="s">
        <v>106</v>
      </c>
      <c r="B253" s="319" t="s">
        <v>107</v>
      </c>
      <c r="C253" s="328">
        <v>3844</v>
      </c>
      <c r="D253" s="320">
        <f t="shared" si="0"/>
        <v>5366</v>
      </c>
      <c r="E253" s="320">
        <f t="shared" si="0"/>
        <v>1212</v>
      </c>
      <c r="F253" s="320">
        <f t="shared" si="0"/>
        <v>787</v>
      </c>
      <c r="G253" s="328">
        <v>8264</v>
      </c>
      <c r="H253" s="320">
        <f t="shared" si="0"/>
        <v>18202</v>
      </c>
      <c r="I253" s="320">
        <f t="shared" si="0"/>
        <v>4343</v>
      </c>
      <c r="J253" s="320">
        <f t="shared" si="0"/>
        <v>2574</v>
      </c>
      <c r="K253" s="328">
        <v>811</v>
      </c>
      <c r="L253" s="320">
        <f t="shared" si="0"/>
        <v>970</v>
      </c>
      <c r="M253" s="320">
        <f t="shared" si="0"/>
        <v>423</v>
      </c>
      <c r="N253" s="320">
        <f t="shared" si="0"/>
        <v>347</v>
      </c>
      <c r="O253" s="328">
        <v>388</v>
      </c>
      <c r="P253" s="320">
        <f t="shared" si="0"/>
        <v>394</v>
      </c>
      <c r="Q253" s="320">
        <f t="shared" si="0"/>
        <v>342</v>
      </c>
      <c r="R253" s="321">
        <f t="shared" si="0"/>
        <v>325</v>
      </c>
    </row>
    <row r="254" spans="1:18" ht="15.75" thickBot="1" x14ac:dyDescent="0.3">
      <c r="A254" s="329" t="s">
        <v>108</v>
      </c>
      <c r="B254" s="330" t="s">
        <v>109</v>
      </c>
      <c r="C254" s="331">
        <v>604</v>
      </c>
      <c r="D254" s="332">
        <f t="shared" si="0"/>
        <v>727</v>
      </c>
      <c r="E254" s="332">
        <f t="shared" si="0"/>
        <v>332</v>
      </c>
      <c r="F254" s="332">
        <f t="shared" si="0"/>
        <v>209</v>
      </c>
      <c r="G254" s="332">
        <v>0</v>
      </c>
      <c r="H254" s="332">
        <f t="shared" si="0"/>
        <v>0</v>
      </c>
      <c r="I254" s="332">
        <f t="shared" si="0"/>
        <v>0</v>
      </c>
      <c r="J254" s="332">
        <f t="shared" si="0"/>
        <v>0</v>
      </c>
      <c r="K254" s="331">
        <v>2</v>
      </c>
      <c r="L254" s="332">
        <f t="shared" si="0"/>
        <v>2</v>
      </c>
      <c r="M254" s="332">
        <f t="shared" si="0"/>
        <v>1</v>
      </c>
      <c r="N254" s="332">
        <f t="shared" si="0"/>
        <v>55</v>
      </c>
      <c r="O254" s="331">
        <v>22</v>
      </c>
      <c r="P254" s="332">
        <f t="shared" si="0"/>
        <v>23</v>
      </c>
      <c r="Q254" s="332">
        <f t="shared" si="0"/>
        <v>16</v>
      </c>
      <c r="R254" s="333">
        <f t="shared" si="0"/>
        <v>16</v>
      </c>
    </row>
    <row r="255" spans="1:18" ht="15.75" thickBot="1" x14ac:dyDescent="0.3">
      <c r="A255" s="32" t="s">
        <v>731</v>
      </c>
      <c r="B255" s="334" t="s">
        <v>111</v>
      </c>
      <c r="C255" s="335">
        <v>18821</v>
      </c>
      <c r="D255" s="336">
        <f>SUM(D244:D254)</f>
        <v>30115</v>
      </c>
      <c r="E255" s="336">
        <f t="shared" ref="E255:R255" si="1">SUM(E244:E254)</f>
        <v>11280</v>
      </c>
      <c r="F255" s="336">
        <f t="shared" si="1"/>
        <v>7131</v>
      </c>
      <c r="G255" s="335">
        <v>11266</v>
      </c>
      <c r="H255" s="336">
        <f t="shared" si="1"/>
        <v>21298</v>
      </c>
      <c r="I255" s="336">
        <f t="shared" si="1"/>
        <v>5236</v>
      </c>
      <c r="J255" s="336">
        <f t="shared" si="1"/>
        <v>3359</v>
      </c>
      <c r="K255" s="335">
        <v>7625</v>
      </c>
      <c r="L255" s="336">
        <f t="shared" si="1"/>
        <v>10459</v>
      </c>
      <c r="M255" s="336">
        <f t="shared" si="1"/>
        <v>5300</v>
      </c>
      <c r="N255" s="336">
        <f t="shared" si="1"/>
        <v>3662</v>
      </c>
      <c r="O255" s="335">
        <v>1871</v>
      </c>
      <c r="P255" s="336">
        <f t="shared" si="1"/>
        <v>1950</v>
      </c>
      <c r="Q255" s="336">
        <f t="shared" si="1"/>
        <v>1359</v>
      </c>
      <c r="R255" s="337">
        <f t="shared" si="1"/>
        <v>1266</v>
      </c>
    </row>
    <row r="257" spans="1:21" x14ac:dyDescent="0.2">
      <c r="A257" s="36" t="s">
        <v>131</v>
      </c>
    </row>
    <row r="258" spans="1:21" x14ac:dyDescent="0.2">
      <c r="A258" s="19" t="s">
        <v>129</v>
      </c>
      <c r="C258" s="36"/>
    </row>
    <row r="259" spans="1:21" s="37" customFormat="1" x14ac:dyDescent="0.2">
      <c r="A259" s="36" t="s">
        <v>130</v>
      </c>
      <c r="D259" s="5"/>
      <c r="E259" s="5"/>
      <c r="F259" s="5"/>
      <c r="G259" s="5"/>
      <c r="H259" s="5"/>
      <c r="I259" s="5"/>
      <c r="J259" s="5"/>
      <c r="K259" s="5"/>
      <c r="L259" s="5"/>
      <c r="M259" s="5"/>
      <c r="N259" s="5"/>
      <c r="O259" s="5"/>
      <c r="P259" s="5"/>
      <c r="Q259" s="5"/>
      <c r="R259" s="5"/>
      <c r="S259" s="5"/>
      <c r="T259" s="5"/>
      <c r="U259" s="5"/>
    </row>
  </sheetData>
  <mergeCells count="24">
    <mergeCell ref="B242:R242"/>
    <mergeCell ref="C88:R88"/>
    <mergeCell ref="C102:R102"/>
    <mergeCell ref="C116:R116"/>
    <mergeCell ref="C130:R130"/>
    <mergeCell ref="C144:R144"/>
    <mergeCell ref="C158:R158"/>
    <mergeCell ref="C172:R172"/>
    <mergeCell ref="C186:R186"/>
    <mergeCell ref="C200:R200"/>
    <mergeCell ref="C214:R214"/>
    <mergeCell ref="C228:R228"/>
    <mergeCell ref="C74:R74"/>
    <mergeCell ref="A1:R1"/>
    <mergeCell ref="A2:B3"/>
    <mergeCell ref="C2:F2"/>
    <mergeCell ref="G2:J2"/>
    <mergeCell ref="K2:N2"/>
    <mergeCell ref="O2:R2"/>
    <mergeCell ref="C4:R4"/>
    <mergeCell ref="C18:R18"/>
    <mergeCell ref="C32:R32"/>
    <mergeCell ref="C46:R46"/>
    <mergeCell ref="C60:R60"/>
  </mergeCells>
  <pageMargins left="0.7" right="0.7" top="0.75" bottom="0.75" header="0.3" footer="0.3"/>
  <pageSetup paperSize="9" scale="5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workbookViewId="0">
      <selection activeCell="E10" sqref="E10"/>
    </sheetView>
  </sheetViews>
  <sheetFormatPr defaultColWidth="9.140625" defaultRowHeight="15" x14ac:dyDescent="0.25"/>
  <cols>
    <col min="1" max="1" width="33.140625" style="19" bestFit="1" customWidth="1"/>
    <col min="2" max="2" width="12.7109375" style="37" customWidth="1"/>
    <col min="3" max="3" width="9.28515625" style="5" customWidth="1"/>
    <col min="4" max="4" width="8.5703125" style="5" customWidth="1"/>
    <col min="5" max="5" width="9" style="5" customWidth="1"/>
    <col min="6" max="6" width="9.140625" style="5" customWidth="1"/>
    <col min="7" max="7" width="9" style="5" customWidth="1"/>
    <col min="8" max="8" width="17.42578125" style="5" customWidth="1"/>
    <col min="9" max="9" width="10.5703125" style="5" customWidth="1"/>
    <col min="10" max="10" width="13.28515625" style="5" customWidth="1"/>
    <col min="11" max="11" width="15.28515625" style="5" customWidth="1"/>
    <col min="12" max="12" width="13.28515625" style="5" customWidth="1"/>
    <col min="13" max="13" width="15.5703125" style="5" customWidth="1"/>
    <col min="14" max="14" width="11.85546875" style="5" customWidth="1"/>
    <col min="15" max="18" width="9.140625" style="139"/>
    <col min="19" max="16384" width="9.140625" style="5"/>
  </cols>
  <sheetData>
    <row r="1" spans="1:20" ht="28.5" customHeight="1" thickBot="1" x14ac:dyDescent="0.3">
      <c r="A1" s="786" t="s">
        <v>390</v>
      </c>
      <c r="B1" s="787"/>
      <c r="C1" s="787"/>
      <c r="D1" s="787"/>
      <c r="E1" s="787"/>
      <c r="F1" s="787"/>
      <c r="G1" s="787"/>
      <c r="H1" s="787"/>
      <c r="I1" s="787"/>
      <c r="J1" s="787"/>
      <c r="K1" s="787"/>
      <c r="L1" s="787"/>
      <c r="M1" s="788"/>
      <c r="N1" s="789"/>
    </row>
    <row r="2" spans="1:20" s="9" customFormat="1" ht="16.5" customHeight="1" x14ac:dyDescent="0.2">
      <c r="A2" s="790" t="s">
        <v>77</v>
      </c>
      <c r="B2" s="792" t="s">
        <v>391</v>
      </c>
      <c r="C2" s="793"/>
      <c r="D2" s="793"/>
      <c r="E2" s="793"/>
      <c r="F2" s="793"/>
      <c r="G2" s="793"/>
      <c r="H2" s="793"/>
      <c r="I2" s="794"/>
      <c r="J2" s="795" t="s">
        <v>392</v>
      </c>
      <c r="K2" s="796"/>
      <c r="L2" s="797"/>
      <c r="M2" s="798" t="s">
        <v>393</v>
      </c>
      <c r="N2" s="800" t="s">
        <v>394</v>
      </c>
      <c r="Q2" s="5"/>
      <c r="R2" s="5"/>
      <c r="S2" s="5"/>
      <c r="T2" s="5"/>
    </row>
    <row r="3" spans="1:20" s="9" customFormat="1" ht="52.5" customHeight="1" thickBot="1" x14ac:dyDescent="0.25">
      <c r="A3" s="791"/>
      <c r="B3" s="140" t="s">
        <v>395</v>
      </c>
      <c r="C3" s="140" t="s">
        <v>396</v>
      </c>
      <c r="D3" s="140" t="s">
        <v>397</v>
      </c>
      <c r="E3" s="140" t="s">
        <v>398</v>
      </c>
      <c r="F3" s="140" t="s">
        <v>399</v>
      </c>
      <c r="G3" s="140" t="s">
        <v>400</v>
      </c>
      <c r="H3" s="140" t="s">
        <v>401</v>
      </c>
      <c r="I3" s="140" t="s">
        <v>402</v>
      </c>
      <c r="J3" s="141" t="s">
        <v>403</v>
      </c>
      <c r="K3" s="141" t="s">
        <v>404</v>
      </c>
      <c r="L3" s="141" t="s">
        <v>405</v>
      </c>
      <c r="M3" s="799"/>
      <c r="N3" s="801"/>
      <c r="Q3" s="5"/>
      <c r="R3" s="5"/>
      <c r="S3" s="5"/>
      <c r="T3" s="5"/>
    </row>
    <row r="4" spans="1:20" ht="15" customHeight="1" x14ac:dyDescent="0.2">
      <c r="A4" s="15" t="s">
        <v>85</v>
      </c>
      <c r="B4" s="142">
        <f t="shared" ref="B4:B41" si="0">SUM(C4:I4)</f>
        <v>32.00416666666667</v>
      </c>
      <c r="C4" s="143">
        <v>3.25</v>
      </c>
      <c r="D4" s="143">
        <v>10.2125</v>
      </c>
      <c r="E4" s="143">
        <v>14.750000000000002</v>
      </c>
      <c r="F4" s="143">
        <v>0.81666666666666676</v>
      </c>
      <c r="G4" s="143">
        <v>1.5</v>
      </c>
      <c r="H4" s="143">
        <v>1.4750000000000003</v>
      </c>
      <c r="I4" s="143">
        <v>0</v>
      </c>
      <c r="J4" s="143">
        <v>0</v>
      </c>
      <c r="K4" s="143">
        <v>2.7749999999999986</v>
      </c>
      <c r="L4" s="143">
        <v>0</v>
      </c>
      <c r="M4" s="144">
        <v>23.938000000000002</v>
      </c>
      <c r="N4" s="145">
        <f t="shared" ref="N4:N41" si="1">SUM(B4,J4:M4)</f>
        <v>58.717166666666671</v>
      </c>
      <c r="O4" s="5"/>
      <c r="P4" s="5"/>
      <c r="Q4" s="5"/>
      <c r="R4" s="5"/>
    </row>
    <row r="5" spans="1:20" ht="15" customHeight="1" thickBot="1" x14ac:dyDescent="0.25">
      <c r="A5" s="146" t="s">
        <v>406</v>
      </c>
      <c r="B5" s="147">
        <f t="shared" si="0"/>
        <v>6.4958333333333345</v>
      </c>
      <c r="C5" s="148">
        <v>0</v>
      </c>
      <c r="D5" s="148">
        <v>1.4375</v>
      </c>
      <c r="E5" s="148">
        <v>3.7583333333333342</v>
      </c>
      <c r="F5" s="148">
        <v>0.5</v>
      </c>
      <c r="G5" s="148">
        <v>0.5</v>
      </c>
      <c r="H5" s="148">
        <v>0.29999999999999993</v>
      </c>
      <c r="I5" s="148">
        <v>0</v>
      </c>
      <c r="J5" s="148">
        <v>0</v>
      </c>
      <c r="K5" s="148">
        <v>2.5749999999999993</v>
      </c>
      <c r="L5" s="148">
        <v>0</v>
      </c>
      <c r="M5" s="149">
        <v>16.788000000000004</v>
      </c>
      <c r="N5" s="150">
        <f t="shared" si="1"/>
        <v>25.858833333333337</v>
      </c>
      <c r="O5" s="5"/>
      <c r="P5" s="5"/>
      <c r="Q5" s="5"/>
      <c r="R5" s="5"/>
    </row>
    <row r="6" spans="1:20" ht="15" customHeight="1" x14ac:dyDescent="0.25">
      <c r="A6" s="151" t="s">
        <v>112</v>
      </c>
      <c r="B6" s="152">
        <f t="shared" si="0"/>
        <v>33.527833333333341</v>
      </c>
      <c r="C6" s="153">
        <v>5.25</v>
      </c>
      <c r="D6" s="153">
        <v>8.1666666666666661</v>
      </c>
      <c r="E6" s="153">
        <v>15.173666666666676</v>
      </c>
      <c r="F6" s="153">
        <v>1</v>
      </c>
      <c r="G6" s="153">
        <v>1.625</v>
      </c>
      <c r="H6" s="153">
        <v>2.3125</v>
      </c>
      <c r="I6" s="153">
        <v>0</v>
      </c>
      <c r="J6" s="153">
        <v>0</v>
      </c>
      <c r="K6" s="153">
        <v>13.212500000000006</v>
      </c>
      <c r="L6" s="153">
        <v>0</v>
      </c>
      <c r="M6" s="154">
        <v>21.206166666666654</v>
      </c>
      <c r="N6" s="155">
        <f t="shared" si="1"/>
        <v>67.9465</v>
      </c>
      <c r="Q6" s="5"/>
      <c r="R6" s="5"/>
    </row>
    <row r="7" spans="1:20" ht="15" customHeight="1" thickBot="1" x14ac:dyDescent="0.3">
      <c r="A7" s="146" t="s">
        <v>406</v>
      </c>
      <c r="B7" s="147">
        <f t="shared" si="0"/>
        <v>9.3755000000000006</v>
      </c>
      <c r="C7" s="148">
        <v>2</v>
      </c>
      <c r="D7" s="148">
        <v>1.75</v>
      </c>
      <c r="E7" s="148">
        <v>3.8130000000000006</v>
      </c>
      <c r="F7" s="148">
        <v>0</v>
      </c>
      <c r="G7" s="148">
        <v>1.5</v>
      </c>
      <c r="H7" s="148">
        <v>0.3125</v>
      </c>
      <c r="I7" s="148">
        <v>0</v>
      </c>
      <c r="J7" s="148">
        <v>0</v>
      </c>
      <c r="K7" s="148">
        <v>5.4708333333333314</v>
      </c>
      <c r="L7" s="148">
        <v>0</v>
      </c>
      <c r="M7" s="149">
        <v>14.601499999999998</v>
      </c>
      <c r="N7" s="150">
        <f t="shared" si="1"/>
        <v>29.447833333333328</v>
      </c>
    </row>
    <row r="8" spans="1:20" ht="15" customHeight="1" x14ac:dyDescent="0.25">
      <c r="A8" s="156" t="s">
        <v>113</v>
      </c>
      <c r="B8" s="142">
        <f t="shared" si="0"/>
        <v>50.076333333333345</v>
      </c>
      <c r="C8" s="143">
        <v>7.9821666666666662</v>
      </c>
      <c r="D8" s="143">
        <v>11.041666666666673</v>
      </c>
      <c r="E8" s="143">
        <v>23.85250000000001</v>
      </c>
      <c r="F8" s="143">
        <v>2.100000000000001</v>
      </c>
      <c r="G8" s="143">
        <v>2.816666666666666</v>
      </c>
      <c r="H8" s="143">
        <v>2.2833333333333328</v>
      </c>
      <c r="I8" s="143">
        <v>0</v>
      </c>
      <c r="J8" s="143">
        <v>0</v>
      </c>
      <c r="K8" s="143">
        <v>1.9166666666666667</v>
      </c>
      <c r="L8" s="143">
        <v>0</v>
      </c>
      <c r="M8" s="144">
        <v>17.828333333333333</v>
      </c>
      <c r="N8" s="145">
        <f t="shared" si="1"/>
        <v>69.821333333333342</v>
      </c>
    </row>
    <row r="9" spans="1:20" ht="15" customHeight="1" thickBot="1" x14ac:dyDescent="0.3">
      <c r="A9" s="146" t="s">
        <v>406</v>
      </c>
      <c r="B9" s="147">
        <f t="shared" si="0"/>
        <v>22.160833333333333</v>
      </c>
      <c r="C9" s="148">
        <v>2.1</v>
      </c>
      <c r="D9" s="148">
        <v>3.2000000000000006</v>
      </c>
      <c r="E9" s="148">
        <v>11.860833333333332</v>
      </c>
      <c r="F9" s="148">
        <v>1.1000000000000005</v>
      </c>
      <c r="G9" s="148">
        <v>2.816666666666666</v>
      </c>
      <c r="H9" s="148">
        <v>1.0833333333333333</v>
      </c>
      <c r="I9" s="148">
        <v>0</v>
      </c>
      <c r="J9" s="148">
        <v>0</v>
      </c>
      <c r="K9" s="148">
        <v>1.6166666666666663</v>
      </c>
      <c r="L9" s="148">
        <v>0</v>
      </c>
      <c r="M9" s="149">
        <v>12.211666666666668</v>
      </c>
      <c r="N9" s="150">
        <f t="shared" si="1"/>
        <v>35.989166666666669</v>
      </c>
    </row>
    <row r="10" spans="1:20" ht="15" customHeight="1" x14ac:dyDescent="0.25">
      <c r="A10" s="156" t="s">
        <v>114</v>
      </c>
      <c r="B10" s="152">
        <f t="shared" si="0"/>
        <v>162.5</v>
      </c>
      <c r="C10" s="153">
        <v>23.348333333333329</v>
      </c>
      <c r="D10" s="153">
        <v>39.317500000000017</v>
      </c>
      <c r="E10" s="153">
        <v>93.029999999999973</v>
      </c>
      <c r="F10" s="153">
        <v>6.8041666666666716</v>
      </c>
      <c r="G10" s="153">
        <v>0</v>
      </c>
      <c r="H10" s="153">
        <v>0</v>
      </c>
      <c r="I10" s="153">
        <v>0</v>
      </c>
      <c r="J10" s="153">
        <v>0</v>
      </c>
      <c r="K10" s="153">
        <v>20.215000000000046</v>
      </c>
      <c r="L10" s="153">
        <v>0</v>
      </c>
      <c r="M10" s="154">
        <v>108.49316666666661</v>
      </c>
      <c r="N10" s="155">
        <f t="shared" si="1"/>
        <v>291.20816666666667</v>
      </c>
    </row>
    <row r="11" spans="1:20" ht="15" customHeight="1" thickBot="1" x14ac:dyDescent="0.3">
      <c r="A11" s="146" t="s">
        <v>406</v>
      </c>
      <c r="B11" s="147">
        <f t="shared" si="0"/>
        <v>56.609166666666695</v>
      </c>
      <c r="C11" s="148">
        <v>5.4166666666666679</v>
      </c>
      <c r="D11" s="148">
        <v>12.680000000000001</v>
      </c>
      <c r="E11" s="148">
        <v>35.625000000000021</v>
      </c>
      <c r="F11" s="148">
        <v>2.8874999999999997</v>
      </c>
      <c r="G11" s="148">
        <v>0</v>
      </c>
      <c r="H11" s="148">
        <v>0</v>
      </c>
      <c r="I11" s="148">
        <v>0</v>
      </c>
      <c r="J11" s="148">
        <v>0</v>
      </c>
      <c r="K11" s="148">
        <v>8.233333333333329</v>
      </c>
      <c r="L11" s="148">
        <v>0</v>
      </c>
      <c r="M11" s="149">
        <v>80.742333333333363</v>
      </c>
      <c r="N11" s="150">
        <f t="shared" si="1"/>
        <v>145.58483333333339</v>
      </c>
    </row>
    <row r="12" spans="1:20" ht="15" customHeight="1" x14ac:dyDescent="0.25">
      <c r="A12" s="156" t="s">
        <v>115</v>
      </c>
      <c r="B12" s="142">
        <f t="shared" si="0"/>
        <v>648.99233333331676</v>
      </c>
      <c r="C12" s="143">
        <v>114.20249999999959</v>
      </c>
      <c r="D12" s="143">
        <v>103.18566666666668</v>
      </c>
      <c r="E12" s="143">
        <v>331.96249999998292</v>
      </c>
      <c r="F12" s="143">
        <v>54.516666666667533</v>
      </c>
      <c r="G12" s="143">
        <v>20.541666666666611</v>
      </c>
      <c r="H12" s="143">
        <v>24.583333333333325</v>
      </c>
      <c r="I12" s="143">
        <v>0</v>
      </c>
      <c r="J12" s="143">
        <v>0</v>
      </c>
      <c r="K12" s="143">
        <v>110.20466666666654</v>
      </c>
      <c r="L12" s="143">
        <v>0</v>
      </c>
      <c r="M12" s="144">
        <v>491.59249999999804</v>
      </c>
      <c r="N12" s="145">
        <f t="shared" si="1"/>
        <v>1250.7894999999812</v>
      </c>
    </row>
    <row r="13" spans="1:20" ht="15" customHeight="1" thickBot="1" x14ac:dyDescent="0.3">
      <c r="A13" s="146" t="s">
        <v>406</v>
      </c>
      <c r="B13" s="147">
        <f t="shared" si="0"/>
        <v>253.28149999999857</v>
      </c>
      <c r="C13" s="148">
        <v>15.316666666666649</v>
      </c>
      <c r="D13" s="148">
        <v>26.781500000000008</v>
      </c>
      <c r="E13" s="148">
        <v>156.68749999999864</v>
      </c>
      <c r="F13" s="148">
        <v>29.170833333333277</v>
      </c>
      <c r="G13" s="148">
        <v>11.841666666666647</v>
      </c>
      <c r="H13" s="148">
        <v>13.483333333333336</v>
      </c>
      <c r="I13" s="148">
        <v>0</v>
      </c>
      <c r="J13" s="148">
        <v>0</v>
      </c>
      <c r="K13" s="148">
        <v>65.354166666666927</v>
      </c>
      <c r="L13" s="148">
        <v>0</v>
      </c>
      <c r="M13" s="149">
        <v>379.6808333333297</v>
      </c>
      <c r="N13" s="150">
        <f t="shared" si="1"/>
        <v>698.31649999999513</v>
      </c>
    </row>
    <row r="14" spans="1:20" ht="15" customHeight="1" x14ac:dyDescent="0.25">
      <c r="A14" s="156" t="s">
        <v>116</v>
      </c>
      <c r="B14" s="152">
        <f t="shared" si="0"/>
        <v>199.41875000000095</v>
      </c>
      <c r="C14" s="153">
        <v>43.258333333333361</v>
      </c>
      <c r="D14" s="153">
        <v>30.391666666666701</v>
      </c>
      <c r="E14" s="153">
        <v>59.125000000000597</v>
      </c>
      <c r="F14" s="153">
        <v>10.17500000000001</v>
      </c>
      <c r="G14" s="153">
        <v>56.468750000000298</v>
      </c>
      <c r="H14" s="153">
        <v>0</v>
      </c>
      <c r="I14" s="153">
        <v>0</v>
      </c>
      <c r="J14" s="153">
        <v>0</v>
      </c>
      <c r="K14" s="153">
        <v>64.279166666666995</v>
      </c>
      <c r="L14" s="153">
        <v>0</v>
      </c>
      <c r="M14" s="154">
        <v>123.93716666666697</v>
      </c>
      <c r="N14" s="155">
        <f t="shared" si="1"/>
        <v>387.63508333333493</v>
      </c>
    </row>
    <row r="15" spans="1:20" ht="15" customHeight="1" thickBot="1" x14ac:dyDescent="0.3">
      <c r="A15" s="146" t="s">
        <v>406</v>
      </c>
      <c r="B15" s="147">
        <f t="shared" si="0"/>
        <v>75.735416666666751</v>
      </c>
      <c r="C15" s="148">
        <v>4.366666666666668</v>
      </c>
      <c r="D15" s="148">
        <v>11.941666666666666</v>
      </c>
      <c r="E15" s="148">
        <v>28.629166666666716</v>
      </c>
      <c r="F15" s="148">
        <v>6.1333333333333373</v>
      </c>
      <c r="G15" s="148">
        <v>24.664583333333361</v>
      </c>
      <c r="H15" s="148">
        <v>0</v>
      </c>
      <c r="I15" s="148">
        <v>0</v>
      </c>
      <c r="J15" s="148">
        <v>0</v>
      </c>
      <c r="K15" s="148">
        <v>45.041666666666721</v>
      </c>
      <c r="L15" s="148">
        <v>0</v>
      </c>
      <c r="M15" s="149">
        <v>101.12050000000019</v>
      </c>
      <c r="N15" s="150">
        <f t="shared" si="1"/>
        <v>221.89758333333367</v>
      </c>
    </row>
    <row r="16" spans="1:20" ht="15" customHeight="1" x14ac:dyDescent="0.25">
      <c r="A16" s="156" t="s">
        <v>117</v>
      </c>
      <c r="B16" s="142">
        <f t="shared" si="0"/>
        <v>260.12674999999996</v>
      </c>
      <c r="C16" s="143">
        <v>30.975000000000009</v>
      </c>
      <c r="D16" s="143">
        <v>49.750000000000092</v>
      </c>
      <c r="E16" s="143">
        <v>110.6166666666668</v>
      </c>
      <c r="F16" s="143">
        <v>22.291666666666554</v>
      </c>
      <c r="G16" s="143">
        <v>46.493416666666491</v>
      </c>
      <c r="H16" s="143">
        <v>0</v>
      </c>
      <c r="I16" s="143">
        <v>0</v>
      </c>
      <c r="J16" s="143">
        <v>0</v>
      </c>
      <c r="K16" s="143">
        <v>70.854166666666615</v>
      </c>
      <c r="L16" s="143">
        <v>0</v>
      </c>
      <c r="M16" s="144">
        <v>148.89483333333328</v>
      </c>
      <c r="N16" s="145">
        <f t="shared" si="1"/>
        <v>479.87574999999987</v>
      </c>
    </row>
    <row r="17" spans="1:14" ht="15" customHeight="1" thickBot="1" x14ac:dyDescent="0.3">
      <c r="A17" s="146" t="s">
        <v>406</v>
      </c>
      <c r="B17" s="147">
        <f t="shared" si="0"/>
        <v>122.42991666666693</v>
      </c>
      <c r="C17" s="148">
        <v>6.2</v>
      </c>
      <c r="D17" s="148">
        <v>13.349999999999989</v>
      </c>
      <c r="E17" s="148">
        <v>57.104166666667034</v>
      </c>
      <c r="F17" s="148">
        <v>13.024999999999965</v>
      </c>
      <c r="G17" s="148">
        <v>32.75074999999994</v>
      </c>
      <c r="H17" s="148">
        <v>0</v>
      </c>
      <c r="I17" s="148">
        <v>0</v>
      </c>
      <c r="J17" s="148">
        <v>0</v>
      </c>
      <c r="K17" s="148">
        <v>29.741166666666658</v>
      </c>
      <c r="L17" s="148">
        <v>0</v>
      </c>
      <c r="M17" s="149">
        <v>108.28183333333335</v>
      </c>
      <c r="N17" s="150">
        <f t="shared" si="1"/>
        <v>260.45291666666691</v>
      </c>
    </row>
    <row r="18" spans="1:14" ht="15" customHeight="1" x14ac:dyDescent="0.25">
      <c r="A18" s="156" t="s">
        <v>118</v>
      </c>
      <c r="B18" s="152">
        <f t="shared" si="0"/>
        <v>225.99024999999995</v>
      </c>
      <c r="C18" s="153">
        <v>25.651666666666674</v>
      </c>
      <c r="D18" s="153">
        <v>49.884333333333359</v>
      </c>
      <c r="E18" s="153">
        <v>128.11258333333325</v>
      </c>
      <c r="F18" s="153">
        <v>6.8583333333333369</v>
      </c>
      <c r="G18" s="153">
        <v>14.983333333333331</v>
      </c>
      <c r="H18" s="153">
        <v>0.5</v>
      </c>
      <c r="I18" s="153">
        <v>0</v>
      </c>
      <c r="J18" s="153">
        <v>0</v>
      </c>
      <c r="K18" s="153">
        <v>45.795250000000053</v>
      </c>
      <c r="L18" s="153">
        <v>0</v>
      </c>
      <c r="M18" s="154">
        <v>194.80191666666687</v>
      </c>
      <c r="N18" s="155">
        <f t="shared" si="1"/>
        <v>466.58741666666685</v>
      </c>
    </row>
    <row r="19" spans="1:14" ht="15" customHeight="1" thickBot="1" x14ac:dyDescent="0.3">
      <c r="A19" s="146" t="s">
        <v>406</v>
      </c>
      <c r="B19" s="147">
        <f t="shared" si="0"/>
        <v>74.859249999999975</v>
      </c>
      <c r="C19" s="148">
        <v>4.625</v>
      </c>
      <c r="D19" s="148">
        <v>11.510833333333327</v>
      </c>
      <c r="E19" s="148">
        <v>43.523416666666641</v>
      </c>
      <c r="F19" s="148">
        <v>4.3333333333333357</v>
      </c>
      <c r="G19" s="148">
        <v>10.366666666666665</v>
      </c>
      <c r="H19" s="148">
        <v>0.5</v>
      </c>
      <c r="I19" s="148">
        <v>0</v>
      </c>
      <c r="J19" s="148">
        <v>0</v>
      </c>
      <c r="K19" s="148">
        <v>25.520250000000011</v>
      </c>
      <c r="L19" s="148">
        <v>0</v>
      </c>
      <c r="M19" s="149">
        <v>152.22091666666682</v>
      </c>
      <c r="N19" s="150">
        <f t="shared" si="1"/>
        <v>252.6004166666668</v>
      </c>
    </row>
    <row r="20" spans="1:14" ht="15" customHeight="1" x14ac:dyDescent="0.25">
      <c r="A20" s="156" t="s">
        <v>119</v>
      </c>
      <c r="B20" s="142">
        <f t="shared" si="0"/>
        <v>181.64975000000214</v>
      </c>
      <c r="C20" s="143">
        <v>31.485083333333332</v>
      </c>
      <c r="D20" s="143">
        <v>35.469750000000005</v>
      </c>
      <c r="E20" s="143">
        <v>79.545083333335242</v>
      </c>
      <c r="F20" s="143">
        <v>34.405833333333554</v>
      </c>
      <c r="G20" s="143">
        <v>0.74399999999999999</v>
      </c>
      <c r="H20" s="143">
        <v>0</v>
      </c>
      <c r="I20" s="143">
        <v>0</v>
      </c>
      <c r="J20" s="143">
        <v>0</v>
      </c>
      <c r="K20" s="143">
        <v>21.254999999999693</v>
      </c>
      <c r="L20" s="143">
        <v>0</v>
      </c>
      <c r="M20" s="144">
        <v>189.35308333333259</v>
      </c>
      <c r="N20" s="145">
        <f t="shared" si="1"/>
        <v>392.25783333333442</v>
      </c>
    </row>
    <row r="21" spans="1:14" ht="15" customHeight="1" thickBot="1" x14ac:dyDescent="0.3">
      <c r="A21" s="146" t="s">
        <v>406</v>
      </c>
      <c r="B21" s="147">
        <f t="shared" si="0"/>
        <v>71.449166666666599</v>
      </c>
      <c r="C21" s="148">
        <v>5.0333333333333359</v>
      </c>
      <c r="D21" s="148">
        <v>11.432250000000003</v>
      </c>
      <c r="E21" s="148">
        <v>34.506083333333365</v>
      </c>
      <c r="F21" s="148">
        <v>20.293499999999902</v>
      </c>
      <c r="G21" s="148">
        <v>0.18399999999999997</v>
      </c>
      <c r="H21" s="148">
        <v>0</v>
      </c>
      <c r="I21" s="148">
        <v>0</v>
      </c>
      <c r="J21" s="148">
        <v>0</v>
      </c>
      <c r="K21" s="148">
        <v>10.301666666666639</v>
      </c>
      <c r="L21" s="148">
        <v>0</v>
      </c>
      <c r="M21" s="149">
        <v>152.45174999999966</v>
      </c>
      <c r="N21" s="150">
        <f t="shared" si="1"/>
        <v>234.20258333333288</v>
      </c>
    </row>
    <row r="22" spans="1:14" ht="15" customHeight="1" x14ac:dyDescent="0.25">
      <c r="A22" s="156" t="s">
        <v>120</v>
      </c>
      <c r="B22" s="152">
        <f t="shared" si="0"/>
        <v>96.2171666666666</v>
      </c>
      <c r="C22" s="153">
        <v>10.548000000000009</v>
      </c>
      <c r="D22" s="153">
        <v>15.799999999999978</v>
      </c>
      <c r="E22" s="153">
        <v>51.619166666666615</v>
      </c>
      <c r="F22" s="153">
        <v>4.4166666666666679</v>
      </c>
      <c r="G22" s="153">
        <v>12.633333333333331</v>
      </c>
      <c r="H22" s="153">
        <v>1.2000000000000002</v>
      </c>
      <c r="I22" s="153">
        <v>0</v>
      </c>
      <c r="J22" s="153">
        <v>0</v>
      </c>
      <c r="K22" s="153">
        <v>68.801500000000217</v>
      </c>
      <c r="L22" s="153">
        <v>0</v>
      </c>
      <c r="M22" s="154">
        <v>132.32566666666685</v>
      </c>
      <c r="N22" s="155">
        <f t="shared" si="1"/>
        <v>297.34433333333368</v>
      </c>
    </row>
    <row r="23" spans="1:14" ht="15" customHeight="1" thickBot="1" x14ac:dyDescent="0.3">
      <c r="A23" s="146" t="s">
        <v>406</v>
      </c>
      <c r="B23" s="147">
        <f t="shared" si="0"/>
        <v>49.344999999999978</v>
      </c>
      <c r="C23" s="148">
        <v>2.6541666666666663</v>
      </c>
      <c r="D23" s="148">
        <v>8.7824999999999971</v>
      </c>
      <c r="E23" s="148">
        <v>25.116666666666649</v>
      </c>
      <c r="F23" s="148">
        <v>2.4333333333333331</v>
      </c>
      <c r="G23" s="148">
        <v>10.191666666666666</v>
      </c>
      <c r="H23" s="148">
        <v>0.16666666666666666</v>
      </c>
      <c r="I23" s="148">
        <v>0</v>
      </c>
      <c r="J23" s="148">
        <v>0</v>
      </c>
      <c r="K23" s="148">
        <v>35.562499999999879</v>
      </c>
      <c r="L23" s="148">
        <v>0</v>
      </c>
      <c r="M23" s="149">
        <v>102.997166666667</v>
      </c>
      <c r="N23" s="150">
        <f t="shared" si="1"/>
        <v>187.90466666666686</v>
      </c>
    </row>
    <row r="24" spans="1:14" ht="15" customHeight="1" x14ac:dyDescent="0.25">
      <c r="A24" s="156" t="s">
        <v>121</v>
      </c>
      <c r="B24" s="142">
        <f t="shared" si="0"/>
        <v>514.35583333333307</v>
      </c>
      <c r="C24" s="143">
        <v>49.175000000000018</v>
      </c>
      <c r="D24" s="143">
        <v>98.766666666666794</v>
      </c>
      <c r="E24" s="143">
        <v>224.48124999999968</v>
      </c>
      <c r="F24" s="143">
        <v>50.349583333333335</v>
      </c>
      <c r="G24" s="143">
        <v>62.766666666666666</v>
      </c>
      <c r="H24" s="143">
        <v>28.316666666666652</v>
      </c>
      <c r="I24" s="143">
        <v>0.5</v>
      </c>
      <c r="J24" s="143">
        <v>0</v>
      </c>
      <c r="K24" s="143">
        <v>79.256166666666616</v>
      </c>
      <c r="L24" s="143">
        <v>0</v>
      </c>
      <c r="M24" s="144">
        <v>231.10325000000003</v>
      </c>
      <c r="N24" s="145">
        <f t="shared" si="1"/>
        <v>824.71524999999963</v>
      </c>
    </row>
    <row r="25" spans="1:14" ht="15" customHeight="1" thickBot="1" x14ac:dyDescent="0.3">
      <c r="A25" s="146" t="s">
        <v>406</v>
      </c>
      <c r="B25" s="147">
        <f t="shared" si="0"/>
        <v>237.56666666666678</v>
      </c>
      <c r="C25" s="148">
        <v>12.266666666666664</v>
      </c>
      <c r="D25" s="148">
        <v>31.4166666666667</v>
      </c>
      <c r="E25" s="148">
        <v>109.51458333333343</v>
      </c>
      <c r="F25" s="148">
        <v>29.391666666666652</v>
      </c>
      <c r="G25" s="148">
        <v>42.627083333333339</v>
      </c>
      <c r="H25" s="148">
        <v>12.1</v>
      </c>
      <c r="I25" s="148">
        <v>0.25</v>
      </c>
      <c r="J25" s="148">
        <v>0</v>
      </c>
      <c r="K25" s="148">
        <v>36.993166666666632</v>
      </c>
      <c r="L25" s="148">
        <v>0</v>
      </c>
      <c r="M25" s="149">
        <v>161.43291666666661</v>
      </c>
      <c r="N25" s="150">
        <f t="shared" si="1"/>
        <v>435.99275</v>
      </c>
    </row>
    <row r="26" spans="1:14" ht="15" customHeight="1" x14ac:dyDescent="0.25">
      <c r="A26" s="157" t="s">
        <v>122</v>
      </c>
      <c r="B26" s="152">
        <f t="shared" si="0"/>
        <v>426.31416666666644</v>
      </c>
      <c r="C26" s="153">
        <v>60.100000000000023</v>
      </c>
      <c r="D26" s="153">
        <v>108.53499999999995</v>
      </c>
      <c r="E26" s="153">
        <v>185.49249999999986</v>
      </c>
      <c r="F26" s="153">
        <v>14.195833333333338</v>
      </c>
      <c r="G26" s="153">
        <v>23.896666666666668</v>
      </c>
      <c r="H26" s="153">
        <v>34.094166666666631</v>
      </c>
      <c r="I26" s="153">
        <v>0</v>
      </c>
      <c r="J26" s="153">
        <v>0</v>
      </c>
      <c r="K26" s="153">
        <v>299.70841666666416</v>
      </c>
      <c r="L26" s="153">
        <v>0</v>
      </c>
      <c r="M26" s="154">
        <v>337.18841666666634</v>
      </c>
      <c r="N26" s="155">
        <f t="shared" si="1"/>
        <v>1063.2109999999971</v>
      </c>
    </row>
    <row r="27" spans="1:14" ht="15" customHeight="1" thickBot="1" x14ac:dyDescent="0.3">
      <c r="A27" s="158" t="s">
        <v>406</v>
      </c>
      <c r="B27" s="147">
        <f t="shared" si="0"/>
        <v>135.94750000000005</v>
      </c>
      <c r="C27" s="148">
        <v>7.2833333333333314</v>
      </c>
      <c r="D27" s="148">
        <v>28.333333333333325</v>
      </c>
      <c r="E27" s="148">
        <v>67.985000000000056</v>
      </c>
      <c r="F27" s="148">
        <v>3.5333333333333337</v>
      </c>
      <c r="G27" s="148">
        <v>10.600000000000003</v>
      </c>
      <c r="H27" s="148">
        <v>18.212499999999977</v>
      </c>
      <c r="I27" s="148">
        <v>0</v>
      </c>
      <c r="J27" s="148">
        <v>0</v>
      </c>
      <c r="K27" s="148">
        <v>136.8163333333332</v>
      </c>
      <c r="L27" s="148">
        <v>0</v>
      </c>
      <c r="M27" s="149">
        <v>234.33808333333317</v>
      </c>
      <c r="N27" s="150">
        <f t="shared" si="1"/>
        <v>507.1019166666664</v>
      </c>
    </row>
    <row r="28" spans="1:14" ht="15" customHeight="1" x14ac:dyDescent="0.25">
      <c r="A28" s="156" t="s">
        <v>123</v>
      </c>
      <c r="B28" s="142">
        <f t="shared" si="0"/>
        <v>372.32283333333328</v>
      </c>
      <c r="C28" s="143">
        <v>75.654166666666626</v>
      </c>
      <c r="D28" s="143">
        <v>142.95208333333329</v>
      </c>
      <c r="E28" s="143">
        <v>90.866666666666674</v>
      </c>
      <c r="F28" s="143">
        <v>13.924916666666675</v>
      </c>
      <c r="G28" s="143">
        <v>48.925000000000018</v>
      </c>
      <c r="H28" s="143">
        <v>0</v>
      </c>
      <c r="I28" s="143">
        <v>0</v>
      </c>
      <c r="J28" s="143">
        <v>0</v>
      </c>
      <c r="K28" s="143">
        <v>280.24133333333373</v>
      </c>
      <c r="L28" s="143">
        <v>0</v>
      </c>
      <c r="M28" s="144">
        <v>304.82783333333327</v>
      </c>
      <c r="N28" s="145">
        <f t="shared" si="1"/>
        <v>957.39200000000028</v>
      </c>
    </row>
    <row r="29" spans="1:14" ht="15" customHeight="1" thickBot="1" x14ac:dyDescent="0.3">
      <c r="A29" s="146" t="s">
        <v>406</v>
      </c>
      <c r="B29" s="147">
        <f t="shared" si="0"/>
        <v>50.897833333333338</v>
      </c>
      <c r="C29" s="148">
        <v>3.5499999999999985</v>
      </c>
      <c r="D29" s="148">
        <v>12.55</v>
      </c>
      <c r="E29" s="148">
        <v>15.858333333333336</v>
      </c>
      <c r="F29" s="148">
        <v>1.6811666666666671</v>
      </c>
      <c r="G29" s="148">
        <v>17.258333333333336</v>
      </c>
      <c r="H29" s="148">
        <v>0</v>
      </c>
      <c r="I29" s="148">
        <v>0</v>
      </c>
      <c r="J29" s="148">
        <v>0</v>
      </c>
      <c r="K29" s="148">
        <v>71.643333333333331</v>
      </c>
      <c r="L29" s="148">
        <v>0</v>
      </c>
      <c r="M29" s="149">
        <v>150.66033333333326</v>
      </c>
      <c r="N29" s="150">
        <f t="shared" si="1"/>
        <v>273.2014999999999</v>
      </c>
    </row>
    <row r="30" spans="1:14" ht="15" customHeight="1" x14ac:dyDescent="0.25">
      <c r="A30" s="156" t="s">
        <v>124</v>
      </c>
      <c r="B30" s="152">
        <f t="shared" si="0"/>
        <v>223.24449999999982</v>
      </c>
      <c r="C30" s="153">
        <v>22.310416666666661</v>
      </c>
      <c r="D30" s="153">
        <v>46.191666666666706</v>
      </c>
      <c r="E30" s="153">
        <v>110.88491666666647</v>
      </c>
      <c r="F30" s="153">
        <v>29.277083333333348</v>
      </c>
      <c r="G30" s="153">
        <v>8.4470833333333299</v>
      </c>
      <c r="H30" s="153">
        <v>5.1333333333333311</v>
      </c>
      <c r="I30" s="153">
        <v>1</v>
      </c>
      <c r="J30" s="153">
        <v>0</v>
      </c>
      <c r="K30" s="153">
        <v>14.616666666666664</v>
      </c>
      <c r="L30" s="153">
        <v>0</v>
      </c>
      <c r="M30" s="154">
        <v>149.23133333333311</v>
      </c>
      <c r="N30" s="155">
        <f t="shared" si="1"/>
        <v>387.09249999999963</v>
      </c>
    </row>
    <row r="31" spans="1:14" ht="15" customHeight="1" thickBot="1" x14ac:dyDescent="0.3">
      <c r="A31" s="146" t="s">
        <v>406</v>
      </c>
      <c r="B31" s="147">
        <f t="shared" si="0"/>
        <v>136.46116666666663</v>
      </c>
      <c r="C31" s="148">
        <v>8.1791666666666671</v>
      </c>
      <c r="D31" s="148">
        <v>31.166666666666668</v>
      </c>
      <c r="E31" s="148">
        <v>67.851583333333309</v>
      </c>
      <c r="F31" s="148">
        <v>18.745833333333312</v>
      </c>
      <c r="G31" s="148">
        <v>6.3429166666666683</v>
      </c>
      <c r="H31" s="148">
        <v>3.6749999999999989</v>
      </c>
      <c r="I31" s="148">
        <v>0.5</v>
      </c>
      <c r="J31" s="148">
        <v>0</v>
      </c>
      <c r="K31" s="148">
        <v>7.4416666666666753</v>
      </c>
      <c r="L31" s="148">
        <v>0</v>
      </c>
      <c r="M31" s="149">
        <v>108.69708333333317</v>
      </c>
      <c r="N31" s="150">
        <f t="shared" si="1"/>
        <v>252.59991666666645</v>
      </c>
    </row>
    <row r="32" spans="1:14" ht="15" customHeight="1" x14ac:dyDescent="0.25">
      <c r="A32" s="156" t="s">
        <v>125</v>
      </c>
      <c r="B32" s="142">
        <f t="shared" si="0"/>
        <v>182.48333333333343</v>
      </c>
      <c r="C32" s="143">
        <v>16.299999999999994</v>
      </c>
      <c r="D32" s="143">
        <v>34.653999999999996</v>
      </c>
      <c r="E32" s="143">
        <v>81.424166666666778</v>
      </c>
      <c r="F32" s="143">
        <v>6.7208333333333341</v>
      </c>
      <c r="G32" s="143">
        <v>32.229666666666667</v>
      </c>
      <c r="H32" s="143">
        <v>10.904666666666669</v>
      </c>
      <c r="I32" s="143">
        <v>0.25</v>
      </c>
      <c r="J32" s="143">
        <v>0</v>
      </c>
      <c r="K32" s="143">
        <v>65.573666666666341</v>
      </c>
      <c r="L32" s="143">
        <v>0</v>
      </c>
      <c r="M32" s="144">
        <v>124.49925000000003</v>
      </c>
      <c r="N32" s="145">
        <f t="shared" si="1"/>
        <v>372.55624999999981</v>
      </c>
    </row>
    <row r="33" spans="1:24" ht="15" customHeight="1" thickBot="1" x14ac:dyDescent="0.3">
      <c r="A33" s="146" t="s">
        <v>406</v>
      </c>
      <c r="B33" s="147">
        <f t="shared" si="0"/>
        <v>58.016833333333317</v>
      </c>
      <c r="C33" s="148">
        <v>2</v>
      </c>
      <c r="D33" s="148">
        <v>4.9083333333333323</v>
      </c>
      <c r="E33" s="148">
        <v>30.962666666666649</v>
      </c>
      <c r="F33" s="148">
        <v>2.4208333333333338</v>
      </c>
      <c r="G33" s="148">
        <v>15.583333333333334</v>
      </c>
      <c r="H33" s="148">
        <v>2.1416666666666653</v>
      </c>
      <c r="I33" s="148">
        <v>0</v>
      </c>
      <c r="J33" s="148">
        <v>0</v>
      </c>
      <c r="K33" s="148">
        <v>25.139500000000037</v>
      </c>
      <c r="L33" s="148">
        <v>0</v>
      </c>
      <c r="M33" s="149">
        <v>85.11208333333343</v>
      </c>
      <c r="N33" s="150">
        <f t="shared" si="1"/>
        <v>168.26841666666678</v>
      </c>
    </row>
    <row r="34" spans="1:24" ht="15" customHeight="1" x14ac:dyDescent="0.25">
      <c r="A34" s="156" t="s">
        <v>126</v>
      </c>
      <c r="B34" s="152">
        <f t="shared" si="0"/>
        <v>65.974999999999994</v>
      </c>
      <c r="C34" s="153">
        <v>2</v>
      </c>
      <c r="D34" s="153">
        <v>12.041666666666664</v>
      </c>
      <c r="E34" s="153">
        <v>24.125000000000007</v>
      </c>
      <c r="F34" s="153">
        <v>14.374999999999998</v>
      </c>
      <c r="G34" s="153">
        <v>10.520833333333332</v>
      </c>
      <c r="H34" s="153">
        <v>2.9125000000000001</v>
      </c>
      <c r="I34" s="153">
        <v>0</v>
      </c>
      <c r="J34" s="153">
        <v>0</v>
      </c>
      <c r="K34" s="153">
        <v>15.595833333333305</v>
      </c>
      <c r="L34" s="153">
        <v>0</v>
      </c>
      <c r="M34" s="154">
        <v>146.17916666666682</v>
      </c>
      <c r="N34" s="155">
        <f t="shared" si="1"/>
        <v>227.75000000000011</v>
      </c>
    </row>
    <row r="35" spans="1:24" ht="15" customHeight="1" thickBot="1" x14ac:dyDescent="0.3">
      <c r="A35" s="146" t="s">
        <v>406</v>
      </c>
      <c r="B35" s="147">
        <f t="shared" si="0"/>
        <v>30.533333333333331</v>
      </c>
      <c r="C35" s="148">
        <v>1</v>
      </c>
      <c r="D35" s="148">
        <v>3.8833333333333329</v>
      </c>
      <c r="E35" s="148">
        <v>8.125</v>
      </c>
      <c r="F35" s="148">
        <v>8.7083333333333339</v>
      </c>
      <c r="G35" s="148">
        <v>7.1041666666666643</v>
      </c>
      <c r="H35" s="148">
        <v>1.7125000000000004</v>
      </c>
      <c r="I35" s="148">
        <v>0</v>
      </c>
      <c r="J35" s="148">
        <v>0</v>
      </c>
      <c r="K35" s="148">
        <v>3.0000000000000004</v>
      </c>
      <c r="L35" s="148">
        <v>0</v>
      </c>
      <c r="M35" s="149">
        <v>89.229166666666671</v>
      </c>
      <c r="N35" s="150">
        <f t="shared" si="1"/>
        <v>122.7625</v>
      </c>
    </row>
    <row r="36" spans="1:24" ht="15" customHeight="1" x14ac:dyDescent="0.25">
      <c r="A36" s="156" t="s">
        <v>127</v>
      </c>
      <c r="B36" s="142">
        <f t="shared" si="0"/>
        <v>96.293833333333339</v>
      </c>
      <c r="C36" s="143">
        <v>7.25</v>
      </c>
      <c r="D36" s="143">
        <v>24.414666666666662</v>
      </c>
      <c r="E36" s="143">
        <v>56.50416666666667</v>
      </c>
      <c r="F36" s="143">
        <v>3.875</v>
      </c>
      <c r="G36" s="143">
        <v>3.25</v>
      </c>
      <c r="H36" s="143">
        <v>1</v>
      </c>
      <c r="I36" s="143">
        <v>0</v>
      </c>
      <c r="J36" s="143">
        <v>0</v>
      </c>
      <c r="K36" s="143">
        <v>23.36333333333333</v>
      </c>
      <c r="L36" s="143">
        <v>0</v>
      </c>
      <c r="M36" s="144">
        <v>63.001583333333315</v>
      </c>
      <c r="N36" s="145">
        <f t="shared" si="1"/>
        <v>182.65875</v>
      </c>
    </row>
    <row r="37" spans="1:24" ht="15" customHeight="1" thickBot="1" x14ac:dyDescent="0.3">
      <c r="A37" s="146" t="s">
        <v>406</v>
      </c>
      <c r="B37" s="147">
        <f t="shared" si="0"/>
        <v>41.934166666666677</v>
      </c>
      <c r="C37" s="148">
        <v>1</v>
      </c>
      <c r="D37" s="148">
        <v>8.4966666666666697</v>
      </c>
      <c r="E37" s="148">
        <v>26.854166666666668</v>
      </c>
      <c r="F37" s="148">
        <v>2.3333333333333335</v>
      </c>
      <c r="G37" s="148">
        <v>3.25</v>
      </c>
      <c r="H37" s="148">
        <v>0</v>
      </c>
      <c r="I37" s="148">
        <v>0</v>
      </c>
      <c r="J37" s="148">
        <v>0</v>
      </c>
      <c r="K37" s="148">
        <v>11.5</v>
      </c>
      <c r="L37" s="148">
        <v>0</v>
      </c>
      <c r="M37" s="149">
        <v>38.588416666666646</v>
      </c>
      <c r="N37" s="150">
        <f t="shared" si="1"/>
        <v>92.02258333333333</v>
      </c>
    </row>
    <row r="38" spans="1:24" ht="15" customHeight="1" x14ac:dyDescent="0.25">
      <c r="A38" s="159" t="s">
        <v>407</v>
      </c>
      <c r="B38" s="160">
        <f t="shared" si="0"/>
        <v>114.24150000000002</v>
      </c>
      <c r="C38" s="160">
        <v>2</v>
      </c>
      <c r="D38" s="160">
        <v>4.8708333333333327</v>
      </c>
      <c r="E38" s="160">
        <v>13.7515</v>
      </c>
      <c r="F38" s="160">
        <v>26.058333333333337</v>
      </c>
      <c r="G38" s="160">
        <v>66.644166666666678</v>
      </c>
      <c r="H38" s="160">
        <v>0.91666666666666663</v>
      </c>
      <c r="I38" s="160">
        <v>0</v>
      </c>
      <c r="J38" s="160">
        <v>0</v>
      </c>
      <c r="K38" s="160">
        <v>50.66425000000001</v>
      </c>
      <c r="L38" s="160">
        <v>0</v>
      </c>
      <c r="M38" s="160">
        <v>1213.5158333333334</v>
      </c>
      <c r="N38" s="161">
        <f t="shared" si="1"/>
        <v>1378.4215833333333</v>
      </c>
    </row>
    <row r="39" spans="1:24" ht="15.75" thickBot="1" x14ac:dyDescent="0.3">
      <c r="A39" s="146" t="s">
        <v>408</v>
      </c>
      <c r="B39" s="162">
        <f t="shared" si="0"/>
        <v>78.171500000000009</v>
      </c>
      <c r="C39" s="163">
        <v>0</v>
      </c>
      <c r="D39" s="163">
        <v>9.9999999999999992E-2</v>
      </c>
      <c r="E39" s="163">
        <v>4.75</v>
      </c>
      <c r="F39" s="163">
        <v>20.391666666666666</v>
      </c>
      <c r="G39" s="163">
        <v>52.929833333333335</v>
      </c>
      <c r="H39" s="163">
        <v>0</v>
      </c>
      <c r="I39" s="163">
        <v>0</v>
      </c>
      <c r="J39" s="163">
        <v>0</v>
      </c>
      <c r="K39" s="163">
        <v>17.573000000000004</v>
      </c>
      <c r="L39" s="163">
        <v>0</v>
      </c>
      <c r="M39" s="163">
        <v>778.13675000000023</v>
      </c>
      <c r="N39" s="164">
        <f t="shared" si="1"/>
        <v>873.88125000000025</v>
      </c>
    </row>
    <row r="40" spans="1:24" ht="15" customHeight="1" x14ac:dyDescent="0.25">
      <c r="A40" s="165" t="s">
        <v>82</v>
      </c>
      <c r="B40" s="166">
        <f t="shared" si="0"/>
        <v>3885.7343333333188</v>
      </c>
      <c r="C40" s="167">
        <f>SUM(C4,C6,C8,C10,C12,C14,C16,C18,C20,C22,C24,C26,C28,C30,C32,C34,C36,C38)</f>
        <v>530.74066666666624</v>
      </c>
      <c r="D40" s="167">
        <f t="shared" ref="D40:M41" si="2">SUM(D4,D6,D8,D10,D12,D14,D16,D18,D20,D22,D24,D26,D28,D30,D32,D34,D36,D38)</f>
        <v>825.64633333333336</v>
      </c>
      <c r="E40" s="167">
        <f t="shared" si="2"/>
        <v>1695.3173333333177</v>
      </c>
      <c r="F40" s="167">
        <f t="shared" si="2"/>
        <v>302.16158333333436</v>
      </c>
      <c r="G40" s="167">
        <f t="shared" si="2"/>
        <v>414.48625000000015</v>
      </c>
      <c r="H40" s="167">
        <f t="shared" si="2"/>
        <v>115.63216666666659</v>
      </c>
      <c r="I40" s="167">
        <f t="shared" si="2"/>
        <v>1.75</v>
      </c>
      <c r="J40" s="167">
        <f t="shared" si="2"/>
        <v>0</v>
      </c>
      <c r="K40" s="167">
        <f t="shared" si="2"/>
        <v>1248.3285833333309</v>
      </c>
      <c r="L40" s="167">
        <f t="shared" si="2"/>
        <v>0</v>
      </c>
      <c r="M40" s="167">
        <f t="shared" si="2"/>
        <v>4021.9174999999973</v>
      </c>
      <c r="N40" s="168">
        <f t="shared" si="1"/>
        <v>9155.9804166666472</v>
      </c>
    </row>
    <row r="41" spans="1:24" ht="15" customHeight="1" thickBot="1" x14ac:dyDescent="0.3">
      <c r="A41" s="169" t="s">
        <v>409</v>
      </c>
      <c r="B41" s="170">
        <f t="shared" si="0"/>
        <v>1511.2705833333323</v>
      </c>
      <c r="C41" s="171">
        <f>SUM(C5,C7,C9,C11,C13,C15,C17,C19,C21,C23,C25,C27,C29,C31,C33,C35,C37,C39)</f>
        <v>82.991666666666646</v>
      </c>
      <c r="D41" s="171">
        <f t="shared" si="2"/>
        <v>223.72125000000003</v>
      </c>
      <c r="E41" s="171">
        <f t="shared" si="2"/>
        <v>732.52549999999928</v>
      </c>
      <c r="F41" s="171">
        <f t="shared" si="2"/>
        <v>167.0829999999998</v>
      </c>
      <c r="G41" s="171">
        <f t="shared" si="2"/>
        <v>250.5116666666666</v>
      </c>
      <c r="H41" s="171">
        <f t="shared" si="2"/>
        <v>53.687499999999972</v>
      </c>
      <c r="I41" s="171">
        <f t="shared" si="2"/>
        <v>0.75</v>
      </c>
      <c r="J41" s="171">
        <f t="shared" si="2"/>
        <v>0</v>
      </c>
      <c r="K41" s="171">
        <f t="shared" si="2"/>
        <v>539.52425000000005</v>
      </c>
      <c r="L41" s="171">
        <f t="shared" si="2"/>
        <v>0</v>
      </c>
      <c r="M41" s="171">
        <f t="shared" si="2"/>
        <v>2767.2913333333304</v>
      </c>
      <c r="N41" s="172">
        <f t="shared" si="1"/>
        <v>4818.0861666666624</v>
      </c>
      <c r="S41" s="76"/>
    </row>
    <row r="42" spans="1:24" ht="12.75" customHeight="1" x14ac:dyDescent="0.2">
      <c r="A42" s="173"/>
      <c r="B42" s="174"/>
      <c r="C42" s="133"/>
      <c r="D42" s="133"/>
      <c r="E42" s="133"/>
      <c r="F42" s="133"/>
      <c r="G42" s="133"/>
      <c r="H42" s="133"/>
      <c r="I42" s="133"/>
      <c r="J42" s="133"/>
      <c r="K42" s="133"/>
      <c r="L42" s="133"/>
      <c r="M42" s="133"/>
      <c r="N42" s="133"/>
      <c r="O42" s="175"/>
      <c r="P42" s="175"/>
      <c r="Q42" s="175"/>
      <c r="R42" s="175"/>
      <c r="S42" s="76"/>
    </row>
    <row r="43" spans="1:24" ht="27" customHeight="1" x14ac:dyDescent="0.2">
      <c r="A43" s="784" t="s">
        <v>410</v>
      </c>
      <c r="B43" s="784"/>
      <c r="C43" s="784"/>
      <c r="D43" s="784"/>
      <c r="E43" s="784"/>
      <c r="F43" s="784"/>
      <c r="G43" s="784"/>
      <c r="H43" s="784"/>
      <c r="I43" s="784"/>
      <c r="J43" s="784"/>
      <c r="K43" s="784"/>
      <c r="L43" s="784"/>
      <c r="M43" s="784"/>
      <c r="N43" s="784"/>
      <c r="O43" s="175"/>
      <c r="P43" s="175"/>
      <c r="Q43" s="175"/>
      <c r="R43" s="175"/>
      <c r="S43" s="76"/>
    </row>
    <row r="44" spans="1:24" ht="15" customHeight="1" x14ac:dyDescent="0.25">
      <c r="A44" s="785" t="s">
        <v>411</v>
      </c>
      <c r="B44" s="785"/>
      <c r="C44" s="785"/>
      <c r="D44" s="785"/>
      <c r="E44" s="785"/>
      <c r="F44" s="785"/>
      <c r="G44" s="785"/>
      <c r="H44" s="785"/>
      <c r="I44" s="785"/>
      <c r="J44" s="785"/>
      <c r="K44" s="785"/>
      <c r="L44" s="785"/>
      <c r="M44" s="785"/>
      <c r="N44" s="785"/>
      <c r="O44" s="176"/>
      <c r="P44" s="176"/>
      <c r="Q44" s="176"/>
      <c r="R44" s="176"/>
      <c r="S44" s="76"/>
    </row>
    <row r="45" spans="1:24" ht="45" customHeight="1" x14ac:dyDescent="0.25">
      <c r="A45" s="784" t="s">
        <v>412</v>
      </c>
      <c r="B45" s="784"/>
      <c r="C45" s="784"/>
      <c r="D45" s="784"/>
      <c r="E45" s="784"/>
      <c r="F45" s="784"/>
      <c r="G45" s="784"/>
      <c r="H45" s="784"/>
      <c r="I45" s="784"/>
      <c r="J45" s="784"/>
      <c r="K45" s="784"/>
      <c r="L45" s="784"/>
      <c r="M45" s="784"/>
      <c r="N45" s="784"/>
      <c r="O45" s="176"/>
      <c r="P45" s="176"/>
      <c r="Q45" s="176"/>
      <c r="R45" s="176"/>
      <c r="S45" s="76"/>
    </row>
    <row r="46" spans="1:24" ht="30" customHeight="1" x14ac:dyDescent="0.2">
      <c r="A46" s="784" t="s">
        <v>413</v>
      </c>
      <c r="B46" s="784"/>
      <c r="C46" s="784"/>
      <c r="D46" s="784"/>
      <c r="E46" s="784"/>
      <c r="F46" s="784"/>
      <c r="G46" s="784"/>
      <c r="H46" s="784"/>
      <c r="I46" s="784"/>
      <c r="J46" s="784"/>
      <c r="K46" s="784"/>
      <c r="L46" s="784"/>
      <c r="M46" s="784"/>
      <c r="N46" s="784"/>
      <c r="O46" s="177"/>
      <c r="P46" s="177"/>
      <c r="Q46" s="177"/>
      <c r="R46" s="177"/>
      <c r="S46" s="177"/>
      <c r="T46" s="177"/>
      <c r="U46" s="177"/>
      <c r="V46" s="177"/>
      <c r="W46" s="177"/>
      <c r="X46" s="177"/>
    </row>
    <row r="47" spans="1:24" ht="16.5" customHeight="1" x14ac:dyDescent="0.25">
      <c r="A47" s="784" t="s">
        <v>414</v>
      </c>
      <c r="B47" s="784"/>
      <c r="C47" s="784"/>
      <c r="D47" s="784"/>
      <c r="E47" s="784"/>
      <c r="F47" s="784"/>
      <c r="G47" s="784"/>
      <c r="H47" s="784"/>
      <c r="I47" s="784"/>
      <c r="J47" s="784"/>
      <c r="K47" s="784"/>
      <c r="L47" s="784"/>
      <c r="M47" s="784"/>
      <c r="N47" s="784"/>
    </row>
    <row r="48" spans="1:24" x14ac:dyDescent="0.25">
      <c r="A48" s="784" t="s">
        <v>415</v>
      </c>
      <c r="B48" s="784"/>
      <c r="C48" s="784"/>
      <c r="D48" s="784"/>
      <c r="E48" s="784"/>
      <c r="F48" s="784"/>
      <c r="G48" s="784"/>
      <c r="H48" s="784"/>
      <c r="I48" s="784"/>
      <c r="J48" s="784"/>
      <c r="K48" s="784"/>
      <c r="L48" s="784"/>
      <c r="M48" s="784"/>
      <c r="N48" s="784"/>
    </row>
    <row r="49" spans="1:19" s="139" customFormat="1" x14ac:dyDescent="0.25">
      <c r="A49" s="783"/>
      <c r="B49" s="783"/>
      <c r="C49" s="783"/>
      <c r="D49" s="783"/>
      <c r="E49" s="783"/>
      <c r="F49" s="783"/>
      <c r="G49" s="783"/>
      <c r="H49" s="783"/>
      <c r="I49" s="783"/>
      <c r="J49" s="783"/>
      <c r="K49" s="783"/>
      <c r="L49" s="783"/>
      <c r="M49" s="783"/>
      <c r="N49" s="783"/>
      <c r="S49" s="5"/>
    </row>
  </sheetData>
  <mergeCells count="13">
    <mergeCell ref="A1:N1"/>
    <mergeCell ref="A2:A3"/>
    <mergeCell ref="B2:I2"/>
    <mergeCell ref="J2:L2"/>
    <mergeCell ref="M2:M3"/>
    <mergeCell ref="N2:N3"/>
    <mergeCell ref="A49:N49"/>
    <mergeCell ref="A43:N43"/>
    <mergeCell ref="A44:N44"/>
    <mergeCell ref="A45:N45"/>
    <mergeCell ref="A46:N46"/>
    <mergeCell ref="A47:N47"/>
    <mergeCell ref="A48:N48"/>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zoomScaleNormal="100" workbookViewId="0">
      <selection activeCell="D7" sqref="D7"/>
    </sheetView>
  </sheetViews>
  <sheetFormatPr defaultColWidth="9.140625" defaultRowHeight="12.75" x14ac:dyDescent="0.2"/>
  <cols>
    <col min="1" max="1" width="21.28515625" style="19" customWidth="1"/>
    <col min="2" max="25" width="8.85546875" style="5" customWidth="1"/>
    <col min="26" max="16384" width="9.140625" style="5"/>
  </cols>
  <sheetData>
    <row r="1" spans="1:25" ht="26.25" customHeight="1" thickBot="1" x14ac:dyDescent="0.25">
      <c r="A1" s="805" t="s">
        <v>416</v>
      </c>
      <c r="B1" s="806"/>
      <c r="C1" s="806"/>
      <c r="D1" s="806"/>
      <c r="E1" s="806"/>
      <c r="F1" s="806"/>
      <c r="G1" s="806"/>
      <c r="H1" s="806"/>
      <c r="I1" s="806"/>
      <c r="J1" s="806"/>
      <c r="K1" s="806"/>
      <c r="L1" s="806"/>
      <c r="M1" s="806"/>
      <c r="N1" s="806"/>
      <c r="O1" s="806"/>
      <c r="P1" s="806"/>
      <c r="Q1" s="806"/>
      <c r="R1" s="806"/>
      <c r="S1" s="806"/>
      <c r="T1" s="806"/>
      <c r="U1" s="806"/>
      <c r="V1" s="806"/>
      <c r="W1" s="806"/>
      <c r="X1" s="806"/>
      <c r="Y1" s="807"/>
    </row>
    <row r="2" spans="1:25" s="9" customFormat="1" ht="17.25" customHeight="1" x14ac:dyDescent="0.2">
      <c r="A2" s="808" t="s">
        <v>77</v>
      </c>
      <c r="B2" s="809" t="s">
        <v>391</v>
      </c>
      <c r="C2" s="810"/>
      <c r="D2" s="810"/>
      <c r="E2" s="810"/>
      <c r="F2" s="810"/>
      <c r="G2" s="810"/>
      <c r="H2" s="810"/>
      <c r="I2" s="810"/>
      <c r="J2" s="810"/>
      <c r="K2" s="810"/>
      <c r="L2" s="810"/>
      <c r="M2" s="810"/>
      <c r="N2" s="810"/>
      <c r="O2" s="811"/>
      <c r="P2" s="809" t="s">
        <v>392</v>
      </c>
      <c r="Q2" s="810"/>
      <c r="R2" s="810"/>
      <c r="S2" s="810"/>
      <c r="T2" s="810"/>
      <c r="U2" s="810"/>
      <c r="V2" s="812" t="s">
        <v>393</v>
      </c>
      <c r="W2" s="813"/>
      <c r="X2" s="816" t="s">
        <v>82</v>
      </c>
      <c r="Y2" s="819" t="s">
        <v>417</v>
      </c>
    </row>
    <row r="3" spans="1:25" s="9" customFormat="1" ht="52.5" customHeight="1" x14ac:dyDescent="0.2">
      <c r="A3" s="790"/>
      <c r="B3" s="804" t="s">
        <v>396</v>
      </c>
      <c r="C3" s="804"/>
      <c r="D3" s="804" t="s">
        <v>397</v>
      </c>
      <c r="E3" s="804"/>
      <c r="F3" s="804" t="s">
        <v>398</v>
      </c>
      <c r="G3" s="804"/>
      <c r="H3" s="804" t="s">
        <v>399</v>
      </c>
      <c r="I3" s="804"/>
      <c r="J3" s="804" t="s">
        <v>400</v>
      </c>
      <c r="K3" s="804"/>
      <c r="L3" s="804" t="s">
        <v>418</v>
      </c>
      <c r="M3" s="804"/>
      <c r="N3" s="714" t="s">
        <v>402</v>
      </c>
      <c r="O3" s="802"/>
      <c r="P3" s="714" t="s">
        <v>403</v>
      </c>
      <c r="Q3" s="802"/>
      <c r="R3" s="714" t="s">
        <v>404</v>
      </c>
      <c r="S3" s="802"/>
      <c r="T3" s="714" t="s">
        <v>405</v>
      </c>
      <c r="U3" s="802"/>
      <c r="V3" s="814"/>
      <c r="W3" s="815"/>
      <c r="X3" s="817"/>
      <c r="Y3" s="820"/>
    </row>
    <row r="4" spans="1:25" s="9" customFormat="1" ht="13.5" customHeight="1" thickBot="1" x14ac:dyDescent="0.25">
      <c r="A4" s="791"/>
      <c r="B4" s="178" t="s">
        <v>82</v>
      </c>
      <c r="C4" s="178" t="s">
        <v>419</v>
      </c>
      <c r="D4" s="178" t="s">
        <v>82</v>
      </c>
      <c r="E4" s="178" t="s">
        <v>419</v>
      </c>
      <c r="F4" s="178" t="s">
        <v>82</v>
      </c>
      <c r="G4" s="178" t="s">
        <v>419</v>
      </c>
      <c r="H4" s="178" t="s">
        <v>82</v>
      </c>
      <c r="I4" s="178" t="s">
        <v>419</v>
      </c>
      <c r="J4" s="178" t="s">
        <v>82</v>
      </c>
      <c r="K4" s="178" t="s">
        <v>419</v>
      </c>
      <c r="L4" s="178" t="s">
        <v>82</v>
      </c>
      <c r="M4" s="178" t="s">
        <v>419</v>
      </c>
      <c r="N4" s="178" t="s">
        <v>82</v>
      </c>
      <c r="O4" s="178" t="s">
        <v>419</v>
      </c>
      <c r="P4" s="178" t="s">
        <v>82</v>
      </c>
      <c r="Q4" s="178" t="s">
        <v>419</v>
      </c>
      <c r="R4" s="178" t="s">
        <v>82</v>
      </c>
      <c r="S4" s="178" t="s">
        <v>419</v>
      </c>
      <c r="T4" s="178" t="s">
        <v>82</v>
      </c>
      <c r="U4" s="178" t="s">
        <v>419</v>
      </c>
      <c r="V4" s="178" t="s">
        <v>82</v>
      </c>
      <c r="W4" s="178" t="s">
        <v>419</v>
      </c>
      <c r="X4" s="818"/>
      <c r="Y4" s="821"/>
    </row>
    <row r="5" spans="1:25" s="16" customFormat="1" ht="12.75" customHeight="1" x14ac:dyDescent="0.2">
      <c r="A5" s="179" t="s">
        <v>420</v>
      </c>
      <c r="B5" s="180">
        <v>0</v>
      </c>
      <c r="C5" s="180">
        <v>0</v>
      </c>
      <c r="D5" s="180">
        <v>0</v>
      </c>
      <c r="E5" s="180">
        <v>0</v>
      </c>
      <c r="F5" s="180">
        <v>34</v>
      </c>
      <c r="G5" s="180">
        <v>20</v>
      </c>
      <c r="H5" s="180">
        <v>163</v>
      </c>
      <c r="I5" s="180">
        <v>77</v>
      </c>
      <c r="J5" s="180">
        <v>65</v>
      </c>
      <c r="K5" s="180">
        <v>44</v>
      </c>
      <c r="L5" s="180">
        <v>2</v>
      </c>
      <c r="M5" s="180">
        <v>1</v>
      </c>
      <c r="N5" s="180">
        <v>0</v>
      </c>
      <c r="O5" s="180">
        <v>0</v>
      </c>
      <c r="P5" s="180">
        <v>0</v>
      </c>
      <c r="Q5" s="180">
        <v>0</v>
      </c>
      <c r="R5" s="180">
        <v>447</v>
      </c>
      <c r="S5" s="180">
        <v>245</v>
      </c>
      <c r="T5" s="180">
        <v>0</v>
      </c>
      <c r="U5" s="180">
        <v>0</v>
      </c>
      <c r="V5" s="180">
        <v>538</v>
      </c>
      <c r="W5" s="180">
        <v>352</v>
      </c>
      <c r="X5" s="181">
        <f t="shared" ref="X5:Y11" si="0">SUM(B5,D5,F5,H5,J5,L5,N5,P5,R5,T5,V5)</f>
        <v>1249</v>
      </c>
      <c r="Y5" s="182">
        <f t="shared" si="0"/>
        <v>739</v>
      </c>
    </row>
    <row r="6" spans="1:25" s="16" customFormat="1" ht="12.75" customHeight="1" x14ac:dyDescent="0.2">
      <c r="A6" s="183" t="s">
        <v>421</v>
      </c>
      <c r="B6" s="184">
        <v>1</v>
      </c>
      <c r="C6" s="184">
        <v>0</v>
      </c>
      <c r="D6" s="184">
        <v>66</v>
      </c>
      <c r="E6" s="184">
        <v>14</v>
      </c>
      <c r="F6" s="184">
        <v>926</v>
      </c>
      <c r="G6" s="184">
        <v>355</v>
      </c>
      <c r="H6" s="184">
        <v>298</v>
      </c>
      <c r="I6" s="184">
        <v>141</v>
      </c>
      <c r="J6" s="184">
        <v>154</v>
      </c>
      <c r="K6" s="184">
        <v>86</v>
      </c>
      <c r="L6" s="184">
        <v>49</v>
      </c>
      <c r="M6" s="184">
        <v>30</v>
      </c>
      <c r="N6" s="180">
        <v>0</v>
      </c>
      <c r="O6" s="180">
        <v>0</v>
      </c>
      <c r="P6" s="180">
        <v>0</v>
      </c>
      <c r="Q6" s="180">
        <v>0</v>
      </c>
      <c r="R6" s="184">
        <v>794</v>
      </c>
      <c r="S6" s="184">
        <v>368</v>
      </c>
      <c r="T6" s="180">
        <v>0</v>
      </c>
      <c r="U6" s="180">
        <v>0</v>
      </c>
      <c r="V6" s="184">
        <v>818</v>
      </c>
      <c r="W6" s="184">
        <v>546</v>
      </c>
      <c r="X6" s="185">
        <f t="shared" si="0"/>
        <v>3106</v>
      </c>
      <c r="Y6" s="186">
        <f t="shared" si="0"/>
        <v>1540</v>
      </c>
    </row>
    <row r="7" spans="1:25" s="16" customFormat="1" ht="12.75" customHeight="1" x14ac:dyDescent="0.2">
      <c r="A7" s="183" t="s">
        <v>422</v>
      </c>
      <c r="B7" s="184">
        <v>95</v>
      </c>
      <c r="C7" s="184">
        <v>12</v>
      </c>
      <c r="D7" s="184">
        <v>368</v>
      </c>
      <c r="E7" s="184">
        <v>60</v>
      </c>
      <c r="F7" s="184">
        <v>1105</v>
      </c>
      <c r="G7" s="184">
        <v>496</v>
      </c>
      <c r="H7" s="184">
        <v>129</v>
      </c>
      <c r="I7" s="184">
        <v>71</v>
      </c>
      <c r="J7" s="184">
        <v>172</v>
      </c>
      <c r="K7" s="184">
        <v>103</v>
      </c>
      <c r="L7" s="184">
        <v>57</v>
      </c>
      <c r="M7" s="184">
        <v>24</v>
      </c>
      <c r="N7" s="180">
        <v>1</v>
      </c>
      <c r="O7" s="180">
        <v>0</v>
      </c>
      <c r="P7" s="180">
        <v>0</v>
      </c>
      <c r="Q7" s="180">
        <v>0</v>
      </c>
      <c r="R7" s="184">
        <v>338</v>
      </c>
      <c r="S7" s="184">
        <v>142</v>
      </c>
      <c r="T7" s="180">
        <v>0</v>
      </c>
      <c r="U7" s="180">
        <v>0</v>
      </c>
      <c r="V7" s="184">
        <v>1135</v>
      </c>
      <c r="W7" s="184">
        <v>848</v>
      </c>
      <c r="X7" s="185">
        <f t="shared" si="0"/>
        <v>3400</v>
      </c>
      <c r="Y7" s="186">
        <f t="shared" si="0"/>
        <v>1756</v>
      </c>
    </row>
    <row r="8" spans="1:25" s="16" customFormat="1" ht="12.75" customHeight="1" x14ac:dyDescent="0.2">
      <c r="A8" s="183" t="s">
        <v>423</v>
      </c>
      <c r="B8" s="184">
        <v>160</v>
      </c>
      <c r="C8" s="184">
        <v>18</v>
      </c>
      <c r="D8" s="184">
        <v>264</v>
      </c>
      <c r="E8" s="184">
        <v>81</v>
      </c>
      <c r="F8" s="184">
        <v>528</v>
      </c>
      <c r="G8" s="184">
        <v>237</v>
      </c>
      <c r="H8" s="184">
        <v>35</v>
      </c>
      <c r="I8" s="184">
        <v>22</v>
      </c>
      <c r="J8" s="184">
        <v>135</v>
      </c>
      <c r="K8" s="184">
        <v>80</v>
      </c>
      <c r="L8" s="184">
        <v>10</v>
      </c>
      <c r="M8" s="184">
        <v>5</v>
      </c>
      <c r="N8" s="180">
        <v>2</v>
      </c>
      <c r="O8" s="180">
        <v>0</v>
      </c>
      <c r="P8" s="180">
        <v>0</v>
      </c>
      <c r="Q8" s="180">
        <v>0</v>
      </c>
      <c r="R8" s="184">
        <v>115</v>
      </c>
      <c r="S8" s="184">
        <v>44</v>
      </c>
      <c r="T8" s="180">
        <v>0</v>
      </c>
      <c r="U8" s="180">
        <v>0</v>
      </c>
      <c r="V8" s="184">
        <v>1027</v>
      </c>
      <c r="W8" s="184">
        <v>782</v>
      </c>
      <c r="X8" s="185">
        <f t="shared" si="0"/>
        <v>2276</v>
      </c>
      <c r="Y8" s="186">
        <f t="shared" si="0"/>
        <v>1269</v>
      </c>
    </row>
    <row r="9" spans="1:25" s="16" customFormat="1" x14ac:dyDescent="0.2">
      <c r="A9" s="183" t="s">
        <v>424</v>
      </c>
      <c r="B9" s="184">
        <v>256</v>
      </c>
      <c r="C9" s="184">
        <v>49</v>
      </c>
      <c r="D9" s="184">
        <v>238</v>
      </c>
      <c r="E9" s="184">
        <v>80</v>
      </c>
      <c r="F9" s="184">
        <v>337</v>
      </c>
      <c r="G9" s="184">
        <v>138</v>
      </c>
      <c r="H9" s="184">
        <v>21</v>
      </c>
      <c r="I9" s="184">
        <v>13</v>
      </c>
      <c r="J9" s="184">
        <v>80</v>
      </c>
      <c r="K9" s="184">
        <v>45</v>
      </c>
      <c r="L9" s="184">
        <v>10</v>
      </c>
      <c r="M9" s="184">
        <v>3</v>
      </c>
      <c r="N9" s="180">
        <v>2</v>
      </c>
      <c r="O9" s="180">
        <v>2</v>
      </c>
      <c r="P9" s="180">
        <v>0</v>
      </c>
      <c r="Q9" s="180">
        <v>0</v>
      </c>
      <c r="R9" s="184">
        <v>61</v>
      </c>
      <c r="S9" s="184">
        <v>25</v>
      </c>
      <c r="T9" s="180">
        <v>0</v>
      </c>
      <c r="U9" s="180">
        <v>0</v>
      </c>
      <c r="V9" s="184">
        <v>676</v>
      </c>
      <c r="W9" s="184">
        <v>466</v>
      </c>
      <c r="X9" s="185">
        <f t="shared" si="0"/>
        <v>1681</v>
      </c>
      <c r="Y9" s="186">
        <f t="shared" si="0"/>
        <v>821</v>
      </c>
    </row>
    <row r="10" spans="1:25" s="16" customFormat="1" x14ac:dyDescent="0.2">
      <c r="A10" s="183" t="s">
        <v>425</v>
      </c>
      <c r="B10" s="184">
        <v>155</v>
      </c>
      <c r="C10" s="184">
        <v>24</v>
      </c>
      <c r="D10" s="184">
        <v>123</v>
      </c>
      <c r="E10" s="184">
        <v>37</v>
      </c>
      <c r="F10" s="184">
        <v>79</v>
      </c>
      <c r="G10" s="184">
        <v>35</v>
      </c>
      <c r="H10" s="184">
        <v>6</v>
      </c>
      <c r="I10" s="184">
        <v>3</v>
      </c>
      <c r="J10" s="184">
        <v>17</v>
      </c>
      <c r="K10" s="184">
        <v>6</v>
      </c>
      <c r="L10" s="184">
        <v>5</v>
      </c>
      <c r="M10" s="184">
        <v>1</v>
      </c>
      <c r="N10" s="180">
        <v>0</v>
      </c>
      <c r="O10" s="180">
        <v>0</v>
      </c>
      <c r="P10" s="180">
        <v>0</v>
      </c>
      <c r="Q10" s="180">
        <v>0</v>
      </c>
      <c r="R10" s="184">
        <v>46</v>
      </c>
      <c r="S10" s="184">
        <v>15</v>
      </c>
      <c r="T10" s="180">
        <v>0</v>
      </c>
      <c r="U10" s="180">
        <v>0</v>
      </c>
      <c r="V10" s="184">
        <v>193</v>
      </c>
      <c r="W10" s="184">
        <v>109</v>
      </c>
      <c r="X10" s="185">
        <f t="shared" si="0"/>
        <v>624</v>
      </c>
      <c r="Y10" s="186">
        <f t="shared" si="0"/>
        <v>230</v>
      </c>
    </row>
    <row r="11" spans="1:25" ht="13.5" thickBot="1" x14ac:dyDescent="0.25">
      <c r="A11" s="130" t="s">
        <v>82</v>
      </c>
      <c r="B11" s="187">
        <f>SUM(B5:B10)</f>
        <v>667</v>
      </c>
      <c r="C11" s="187">
        <f t="shared" ref="C11:W11" si="1">SUM(C5:C10)</f>
        <v>103</v>
      </c>
      <c r="D11" s="187">
        <f t="shared" si="1"/>
        <v>1059</v>
      </c>
      <c r="E11" s="187">
        <f t="shared" si="1"/>
        <v>272</v>
      </c>
      <c r="F11" s="187">
        <f t="shared" si="1"/>
        <v>3009</v>
      </c>
      <c r="G11" s="187">
        <f t="shared" si="1"/>
        <v>1281</v>
      </c>
      <c r="H11" s="187">
        <f t="shared" si="1"/>
        <v>652</v>
      </c>
      <c r="I11" s="187">
        <f t="shared" si="1"/>
        <v>327</v>
      </c>
      <c r="J11" s="187">
        <f t="shared" si="1"/>
        <v>623</v>
      </c>
      <c r="K11" s="187">
        <f t="shared" si="1"/>
        <v>364</v>
      </c>
      <c r="L11" s="187">
        <f t="shared" si="1"/>
        <v>133</v>
      </c>
      <c r="M11" s="187">
        <f t="shared" si="1"/>
        <v>64</v>
      </c>
      <c r="N11" s="187">
        <f t="shared" si="1"/>
        <v>5</v>
      </c>
      <c r="O11" s="187">
        <f t="shared" si="1"/>
        <v>2</v>
      </c>
      <c r="P11" s="187">
        <f t="shared" si="1"/>
        <v>0</v>
      </c>
      <c r="Q11" s="187">
        <f t="shared" si="1"/>
        <v>0</v>
      </c>
      <c r="R11" s="187">
        <f t="shared" si="1"/>
        <v>1801</v>
      </c>
      <c r="S11" s="187">
        <f t="shared" si="1"/>
        <v>839</v>
      </c>
      <c r="T11" s="187">
        <f t="shared" si="1"/>
        <v>0</v>
      </c>
      <c r="U11" s="187">
        <f t="shared" si="1"/>
        <v>0</v>
      </c>
      <c r="V11" s="187">
        <f t="shared" si="1"/>
        <v>4387</v>
      </c>
      <c r="W11" s="187">
        <f t="shared" si="1"/>
        <v>3103</v>
      </c>
      <c r="X11" s="187">
        <f t="shared" si="0"/>
        <v>12336</v>
      </c>
      <c r="Y11" s="188">
        <f t="shared" si="0"/>
        <v>6355</v>
      </c>
    </row>
    <row r="12" spans="1:25" ht="15" customHeight="1" x14ac:dyDescent="0.2">
      <c r="A12" s="19" t="s">
        <v>426</v>
      </c>
    </row>
    <row r="13" spans="1:25" ht="15" customHeight="1" x14ac:dyDescent="0.2"/>
    <row r="14" spans="1:25" ht="15" customHeight="1" x14ac:dyDescent="0.2">
      <c r="A14" s="731" t="s">
        <v>427</v>
      </c>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row>
    <row r="15" spans="1:25" ht="15" customHeight="1" x14ac:dyDescent="0.2">
      <c r="A15" s="803" t="s">
        <v>411</v>
      </c>
      <c r="B15" s="803"/>
      <c r="C15" s="803"/>
      <c r="D15" s="803"/>
      <c r="E15" s="803"/>
      <c r="F15" s="803"/>
      <c r="G15" s="803"/>
      <c r="H15" s="803"/>
      <c r="I15" s="803"/>
      <c r="J15" s="803"/>
      <c r="K15" s="803"/>
      <c r="L15" s="803"/>
      <c r="M15" s="803"/>
      <c r="N15" s="803"/>
      <c r="O15" s="803"/>
      <c r="P15" s="803"/>
      <c r="Q15" s="803"/>
      <c r="R15" s="803"/>
      <c r="S15" s="803"/>
      <c r="T15" s="803"/>
      <c r="U15" s="803"/>
      <c r="V15" s="803"/>
      <c r="W15" s="803"/>
      <c r="X15" s="803"/>
      <c r="Y15" s="803"/>
    </row>
    <row r="16" spans="1:25" ht="45" customHeight="1" x14ac:dyDescent="0.2">
      <c r="A16" s="784" t="s">
        <v>428</v>
      </c>
      <c r="B16" s="784"/>
      <c r="C16" s="784"/>
      <c r="D16" s="784"/>
      <c r="E16" s="784"/>
      <c r="F16" s="784"/>
      <c r="G16" s="784"/>
      <c r="H16" s="784"/>
      <c r="I16" s="784"/>
      <c r="J16" s="784"/>
      <c r="K16" s="784"/>
      <c r="L16" s="784"/>
      <c r="M16" s="784"/>
      <c r="N16" s="784"/>
      <c r="O16" s="784"/>
      <c r="P16" s="784"/>
      <c r="Q16" s="784"/>
      <c r="R16" s="784"/>
      <c r="S16" s="784"/>
      <c r="T16" s="784"/>
      <c r="U16" s="784"/>
      <c r="V16" s="784"/>
      <c r="W16" s="784"/>
      <c r="X16" s="784"/>
      <c r="Y16" s="784"/>
    </row>
    <row r="17" spans="1:25" ht="15" customHeight="1" x14ac:dyDescent="0.2">
      <c r="A17" s="784" t="s">
        <v>413</v>
      </c>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4"/>
    </row>
    <row r="18" spans="1:25" ht="15" customHeight="1" x14ac:dyDescent="0.2">
      <c r="A18" s="784" t="s">
        <v>414</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row>
    <row r="19" spans="1:25" x14ac:dyDescent="0.2">
      <c r="A19" s="783"/>
      <c r="B19" s="783"/>
      <c r="C19" s="783"/>
      <c r="D19" s="783"/>
      <c r="E19" s="783"/>
      <c r="F19" s="783"/>
      <c r="G19" s="783"/>
      <c r="H19" s="783"/>
      <c r="I19" s="783"/>
      <c r="J19" s="783"/>
      <c r="K19" s="783"/>
      <c r="L19" s="783"/>
      <c r="M19" s="783"/>
      <c r="N19" s="189"/>
      <c r="O19" s="189"/>
    </row>
  </sheetData>
  <mergeCells count="23">
    <mergeCell ref="A1:Y1"/>
    <mergeCell ref="A2:A4"/>
    <mergeCell ref="B2:O2"/>
    <mergeCell ref="P2:U2"/>
    <mergeCell ref="V2:W3"/>
    <mergeCell ref="X2:X4"/>
    <mergeCell ref="Y2:Y4"/>
    <mergeCell ref="B3:C3"/>
    <mergeCell ref="D3:E3"/>
    <mergeCell ref="F3:G3"/>
    <mergeCell ref="A19:M19"/>
    <mergeCell ref="T3:U3"/>
    <mergeCell ref="A14:Y14"/>
    <mergeCell ref="A15:Y15"/>
    <mergeCell ref="A16:Y16"/>
    <mergeCell ref="A17:Y17"/>
    <mergeCell ref="A18:Y18"/>
    <mergeCell ref="H3:I3"/>
    <mergeCell ref="J3:K3"/>
    <mergeCell ref="L3:M3"/>
    <mergeCell ref="N3:O3"/>
    <mergeCell ref="P3:Q3"/>
    <mergeCell ref="R3:S3"/>
  </mergeCells>
  <pageMargins left="0.25" right="0.25" top="0.75" bottom="0.75" header="0.3" footer="0.3"/>
  <pageSetup paperSize="9" scale="6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8"/>
  <sheetViews>
    <sheetView zoomScaleNormal="100" workbookViewId="0">
      <selection activeCell="B7" sqref="B7"/>
    </sheetView>
  </sheetViews>
  <sheetFormatPr defaultColWidth="9.140625" defaultRowHeight="12.75" x14ac:dyDescent="0.2"/>
  <cols>
    <col min="1" max="1" width="46.140625" style="19" bestFit="1" customWidth="1"/>
    <col min="2" max="3" width="8.28515625" style="5" customWidth="1"/>
    <col min="4" max="5" width="6.85546875" style="5" customWidth="1"/>
    <col min="6" max="7" width="11.42578125" style="5" customWidth="1"/>
    <col min="8" max="11" width="9.85546875" style="5" customWidth="1"/>
    <col min="12" max="13" width="11.85546875" style="5" customWidth="1"/>
    <col min="14" max="16384" width="9.140625" style="5"/>
  </cols>
  <sheetData>
    <row r="1" spans="1:18" ht="42" customHeight="1" x14ac:dyDescent="0.25">
      <c r="A1" s="743" t="s">
        <v>429</v>
      </c>
      <c r="B1" s="830"/>
      <c r="C1" s="830"/>
      <c r="D1" s="830"/>
      <c r="E1" s="830"/>
      <c r="F1" s="830"/>
      <c r="G1" s="830"/>
      <c r="H1" s="830"/>
      <c r="I1" s="830"/>
      <c r="J1" s="830"/>
      <c r="K1" s="830"/>
      <c r="L1" s="830"/>
      <c r="M1" s="831"/>
      <c r="O1" s="190"/>
    </row>
    <row r="2" spans="1:18" s="9" customFormat="1" ht="30" customHeight="1" x14ac:dyDescent="0.2">
      <c r="A2" s="462" t="s">
        <v>77</v>
      </c>
      <c r="B2" s="832" t="s">
        <v>391</v>
      </c>
      <c r="C2" s="833"/>
      <c r="D2" s="833"/>
      <c r="E2" s="833"/>
      <c r="F2" s="833"/>
      <c r="G2" s="833"/>
      <c r="H2" s="833"/>
      <c r="I2" s="834"/>
      <c r="J2" s="825" t="s">
        <v>430</v>
      </c>
      <c r="K2" s="825"/>
      <c r="L2" s="191" t="s">
        <v>82</v>
      </c>
      <c r="M2" s="192" t="s">
        <v>417</v>
      </c>
      <c r="N2" s="193"/>
      <c r="O2" s="194"/>
      <c r="Q2" s="194"/>
      <c r="R2" s="194"/>
    </row>
    <row r="3" spans="1:18" s="9" customFormat="1" ht="18" customHeight="1" x14ac:dyDescent="0.2">
      <c r="A3" s="195" t="s">
        <v>85</v>
      </c>
      <c r="B3" s="828"/>
      <c r="C3" s="828"/>
      <c r="D3" s="828"/>
      <c r="E3" s="828"/>
      <c r="F3" s="828"/>
      <c r="G3" s="828"/>
      <c r="H3" s="828"/>
      <c r="I3" s="828"/>
      <c r="J3" s="828"/>
      <c r="K3" s="828"/>
      <c r="L3" s="828"/>
      <c r="M3" s="123"/>
    </row>
    <row r="4" spans="1:18" s="9" customFormat="1" ht="18" customHeight="1" x14ac:dyDescent="0.2">
      <c r="A4" s="196"/>
      <c r="B4" s="829" t="s">
        <v>431</v>
      </c>
      <c r="C4" s="829"/>
      <c r="D4" s="829" t="s">
        <v>432</v>
      </c>
      <c r="E4" s="829"/>
      <c r="F4" s="829" t="s">
        <v>433</v>
      </c>
      <c r="G4" s="829"/>
      <c r="H4" s="829" t="s">
        <v>434</v>
      </c>
      <c r="I4" s="829"/>
      <c r="J4" s="726" t="s">
        <v>82</v>
      </c>
      <c r="K4" s="726" t="s">
        <v>419</v>
      </c>
      <c r="L4" s="825"/>
      <c r="M4" s="826"/>
    </row>
    <row r="5" spans="1:18" s="9" customFormat="1" ht="15" customHeight="1" x14ac:dyDescent="0.2">
      <c r="A5" s="46" t="s">
        <v>435</v>
      </c>
      <c r="B5" s="41" t="s">
        <v>82</v>
      </c>
      <c r="C5" s="41" t="s">
        <v>419</v>
      </c>
      <c r="D5" s="41" t="s">
        <v>82</v>
      </c>
      <c r="E5" s="41" t="s">
        <v>419</v>
      </c>
      <c r="F5" s="41" t="s">
        <v>82</v>
      </c>
      <c r="G5" s="41" t="s">
        <v>419</v>
      </c>
      <c r="H5" s="41" t="s">
        <v>82</v>
      </c>
      <c r="I5" s="41" t="s">
        <v>419</v>
      </c>
      <c r="J5" s="726"/>
      <c r="K5" s="726"/>
      <c r="L5" s="825"/>
      <c r="M5" s="827"/>
    </row>
    <row r="6" spans="1:18" s="16" customFormat="1" ht="12.75" customHeight="1" x14ac:dyDescent="0.25">
      <c r="A6" s="197" t="s">
        <v>436</v>
      </c>
      <c r="B6" s="198">
        <v>0</v>
      </c>
      <c r="C6" s="198">
        <v>0</v>
      </c>
      <c r="D6" s="198">
        <v>2</v>
      </c>
      <c r="E6" s="199">
        <v>0</v>
      </c>
      <c r="F6" s="198">
        <v>3</v>
      </c>
      <c r="G6" s="198">
        <v>1</v>
      </c>
      <c r="H6" s="198">
        <v>2</v>
      </c>
      <c r="I6" s="198">
        <v>1</v>
      </c>
      <c r="J6" s="198">
        <v>1</v>
      </c>
      <c r="K6" s="198">
        <v>1</v>
      </c>
      <c r="L6" s="185">
        <f t="shared" ref="L6:M11" si="0">SUM(B6,D6,F6,H6,J6)</f>
        <v>8</v>
      </c>
      <c r="M6" s="186">
        <f t="shared" si="0"/>
        <v>3</v>
      </c>
    </row>
    <row r="7" spans="1:18" s="16" customFormat="1" ht="12.75" customHeight="1" x14ac:dyDescent="0.25">
      <c r="A7" s="197" t="s">
        <v>437</v>
      </c>
      <c r="B7" s="198">
        <v>6</v>
      </c>
      <c r="C7" s="198">
        <v>0</v>
      </c>
      <c r="D7" s="198">
        <v>3</v>
      </c>
      <c r="E7" s="198">
        <v>1</v>
      </c>
      <c r="F7" s="198">
        <v>6</v>
      </c>
      <c r="G7" s="198">
        <v>3</v>
      </c>
      <c r="H7" s="198">
        <v>2</v>
      </c>
      <c r="I7" s="198">
        <v>2</v>
      </c>
      <c r="J7" s="198">
        <v>0</v>
      </c>
      <c r="K7" s="198">
        <v>0</v>
      </c>
      <c r="L7" s="185">
        <f t="shared" si="0"/>
        <v>17</v>
      </c>
      <c r="M7" s="186">
        <f t="shared" si="0"/>
        <v>6</v>
      </c>
    </row>
    <row r="8" spans="1:18" s="16" customFormat="1" ht="12.75" customHeight="1" x14ac:dyDescent="0.25">
      <c r="A8" s="197" t="s">
        <v>438</v>
      </c>
      <c r="B8" s="198">
        <v>0</v>
      </c>
      <c r="C8" s="198">
        <v>0</v>
      </c>
      <c r="D8" s="198">
        <v>0</v>
      </c>
      <c r="E8" s="199">
        <v>0</v>
      </c>
      <c r="F8" s="198">
        <v>3</v>
      </c>
      <c r="G8" s="198">
        <v>1</v>
      </c>
      <c r="H8" s="198">
        <v>0</v>
      </c>
      <c r="I8" s="198">
        <v>0</v>
      </c>
      <c r="J8" s="198">
        <v>1</v>
      </c>
      <c r="K8" s="198">
        <v>1</v>
      </c>
      <c r="L8" s="185">
        <f t="shared" si="0"/>
        <v>4</v>
      </c>
      <c r="M8" s="186">
        <f t="shared" si="0"/>
        <v>2</v>
      </c>
    </row>
    <row r="9" spans="1:18" s="16" customFormat="1" ht="12.75" customHeight="1" x14ac:dyDescent="0.25">
      <c r="A9" s="197" t="s">
        <v>439</v>
      </c>
      <c r="B9" s="198">
        <v>2</v>
      </c>
      <c r="C9" s="198">
        <v>0</v>
      </c>
      <c r="D9" s="198">
        <v>9</v>
      </c>
      <c r="E9" s="198">
        <v>1</v>
      </c>
      <c r="F9" s="198">
        <v>7</v>
      </c>
      <c r="G9" s="198">
        <v>2</v>
      </c>
      <c r="H9" s="199">
        <v>0</v>
      </c>
      <c r="I9" s="199">
        <v>0</v>
      </c>
      <c r="J9" s="198">
        <v>1</v>
      </c>
      <c r="K9" s="198">
        <v>1</v>
      </c>
      <c r="L9" s="185">
        <f t="shared" si="0"/>
        <v>19</v>
      </c>
      <c r="M9" s="186">
        <f t="shared" si="0"/>
        <v>4</v>
      </c>
    </row>
    <row r="10" spans="1:18" s="16" customFormat="1" ht="12.75" customHeight="1" x14ac:dyDescent="0.2">
      <c r="A10" s="200" t="s">
        <v>440</v>
      </c>
      <c r="B10" s="184">
        <v>0</v>
      </c>
      <c r="C10" s="184">
        <v>0</v>
      </c>
      <c r="D10" s="184">
        <v>0</v>
      </c>
      <c r="E10" s="184">
        <v>0</v>
      </c>
      <c r="F10" s="184">
        <v>0</v>
      </c>
      <c r="G10" s="184">
        <v>0</v>
      </c>
      <c r="H10" s="184">
        <v>0</v>
      </c>
      <c r="I10" s="184">
        <v>0</v>
      </c>
      <c r="J10" s="184">
        <v>0</v>
      </c>
      <c r="K10" s="184">
        <v>0</v>
      </c>
      <c r="L10" s="185">
        <f t="shared" si="0"/>
        <v>0</v>
      </c>
      <c r="M10" s="186">
        <f t="shared" si="0"/>
        <v>0</v>
      </c>
    </row>
    <row r="11" spans="1:18" s="16" customFormat="1" x14ac:dyDescent="0.2">
      <c r="A11" s="43" t="s">
        <v>82</v>
      </c>
      <c r="B11" s="185">
        <f>SUM(B6:B10)</f>
        <v>8</v>
      </c>
      <c r="C11" s="185">
        <f t="shared" ref="C11:K11" si="1">SUM(C6:C10)</f>
        <v>0</v>
      </c>
      <c r="D11" s="185">
        <f t="shared" si="1"/>
        <v>14</v>
      </c>
      <c r="E11" s="185">
        <f t="shared" si="1"/>
        <v>2</v>
      </c>
      <c r="F11" s="185">
        <f t="shared" si="1"/>
        <v>19</v>
      </c>
      <c r="G11" s="185">
        <f t="shared" si="1"/>
        <v>7</v>
      </c>
      <c r="H11" s="185">
        <f t="shared" si="1"/>
        <v>4</v>
      </c>
      <c r="I11" s="185">
        <f t="shared" si="1"/>
        <v>3</v>
      </c>
      <c r="J11" s="185">
        <f t="shared" si="1"/>
        <v>3</v>
      </c>
      <c r="K11" s="185">
        <f t="shared" si="1"/>
        <v>3</v>
      </c>
      <c r="L11" s="185">
        <f t="shared" si="0"/>
        <v>48</v>
      </c>
      <c r="M11" s="186">
        <f t="shared" si="0"/>
        <v>15</v>
      </c>
    </row>
    <row r="12" spans="1:18" s="16" customFormat="1" x14ac:dyDescent="0.2">
      <c r="A12" s="195" t="s">
        <v>112</v>
      </c>
      <c r="B12" s="828"/>
      <c r="C12" s="828"/>
      <c r="D12" s="828"/>
      <c r="E12" s="828"/>
      <c r="F12" s="828"/>
      <c r="G12" s="828"/>
      <c r="H12" s="828"/>
      <c r="I12" s="828"/>
      <c r="J12" s="828"/>
      <c r="K12" s="828"/>
      <c r="L12" s="828"/>
      <c r="M12" s="123"/>
    </row>
    <row r="13" spans="1:18" s="16" customFormat="1" x14ac:dyDescent="0.2">
      <c r="A13" s="201"/>
      <c r="B13" s="825" t="s">
        <v>431</v>
      </c>
      <c r="C13" s="825"/>
      <c r="D13" s="825" t="s">
        <v>432</v>
      </c>
      <c r="E13" s="825"/>
      <c r="F13" s="825" t="s">
        <v>433</v>
      </c>
      <c r="G13" s="825"/>
      <c r="H13" s="825" t="s">
        <v>434</v>
      </c>
      <c r="I13" s="825"/>
      <c r="J13" s="825" t="s">
        <v>82</v>
      </c>
      <c r="K13" s="825" t="s">
        <v>419</v>
      </c>
      <c r="L13" s="825"/>
      <c r="M13" s="826"/>
    </row>
    <row r="14" spans="1:18" s="16" customFormat="1" ht="15" customHeight="1" x14ac:dyDescent="0.2">
      <c r="A14" s="197" t="s">
        <v>435</v>
      </c>
      <c r="B14" s="202" t="s">
        <v>82</v>
      </c>
      <c r="C14" s="202" t="s">
        <v>419</v>
      </c>
      <c r="D14" s="202" t="s">
        <v>82</v>
      </c>
      <c r="E14" s="202" t="s">
        <v>419</v>
      </c>
      <c r="F14" s="202" t="s">
        <v>82</v>
      </c>
      <c r="G14" s="202" t="s">
        <v>419</v>
      </c>
      <c r="H14" s="202" t="s">
        <v>82</v>
      </c>
      <c r="I14" s="202" t="s">
        <v>419</v>
      </c>
      <c r="J14" s="825"/>
      <c r="K14" s="825"/>
      <c r="L14" s="825"/>
      <c r="M14" s="827"/>
    </row>
    <row r="15" spans="1:18" s="16" customFormat="1" ht="15" x14ac:dyDescent="0.25">
      <c r="A15" s="197" t="s">
        <v>436</v>
      </c>
      <c r="B15" s="198">
        <v>0</v>
      </c>
      <c r="C15" s="203">
        <v>0</v>
      </c>
      <c r="D15" s="198">
        <v>2</v>
      </c>
      <c r="E15" s="199">
        <v>0</v>
      </c>
      <c r="F15" s="198">
        <v>3</v>
      </c>
      <c r="G15" s="199">
        <v>0</v>
      </c>
      <c r="H15" s="199">
        <v>0</v>
      </c>
      <c r="I15" s="199">
        <v>0</v>
      </c>
      <c r="J15" s="198">
        <v>1</v>
      </c>
      <c r="K15" s="198">
        <v>0</v>
      </c>
      <c r="L15" s="185">
        <f t="shared" ref="L15:M20" si="2">SUM(B15,D15,F15,H15,J15)</f>
        <v>6</v>
      </c>
      <c r="M15" s="186">
        <f t="shared" si="2"/>
        <v>0</v>
      </c>
    </row>
    <row r="16" spans="1:18" s="16" customFormat="1" ht="15" x14ac:dyDescent="0.25">
      <c r="A16" s="197" t="s">
        <v>437</v>
      </c>
      <c r="B16" s="198">
        <v>1</v>
      </c>
      <c r="C16" s="198">
        <v>0</v>
      </c>
      <c r="D16" s="198">
        <v>1</v>
      </c>
      <c r="E16" s="199">
        <v>0</v>
      </c>
      <c r="F16" s="198">
        <v>8</v>
      </c>
      <c r="G16" s="198">
        <v>3</v>
      </c>
      <c r="H16" s="198">
        <v>1</v>
      </c>
      <c r="I16" s="198">
        <v>0</v>
      </c>
      <c r="J16" s="198">
        <v>1</v>
      </c>
      <c r="K16" s="198">
        <v>1</v>
      </c>
      <c r="L16" s="185">
        <f t="shared" si="2"/>
        <v>12</v>
      </c>
      <c r="M16" s="186">
        <f t="shared" si="2"/>
        <v>4</v>
      </c>
    </row>
    <row r="17" spans="1:13" s="16" customFormat="1" ht="15" x14ac:dyDescent="0.25">
      <c r="A17" s="197" t="s">
        <v>438</v>
      </c>
      <c r="B17" s="198">
        <v>0</v>
      </c>
      <c r="C17" s="198">
        <v>0</v>
      </c>
      <c r="D17" s="198">
        <v>1</v>
      </c>
      <c r="E17" s="199">
        <v>0</v>
      </c>
      <c r="F17" s="198">
        <v>2</v>
      </c>
      <c r="G17" s="198">
        <v>2</v>
      </c>
      <c r="H17" s="198">
        <v>0</v>
      </c>
      <c r="I17" s="198">
        <v>0</v>
      </c>
      <c r="J17" s="198">
        <v>2</v>
      </c>
      <c r="K17" s="198">
        <v>1</v>
      </c>
      <c r="L17" s="185">
        <f t="shared" si="2"/>
        <v>5</v>
      </c>
      <c r="M17" s="186">
        <f t="shared" si="2"/>
        <v>3</v>
      </c>
    </row>
    <row r="18" spans="1:13" s="16" customFormat="1" ht="15" x14ac:dyDescent="0.25">
      <c r="A18" s="197" t="s">
        <v>439</v>
      </c>
      <c r="B18" s="198">
        <v>5</v>
      </c>
      <c r="C18" s="198">
        <v>2</v>
      </c>
      <c r="D18" s="198">
        <v>7</v>
      </c>
      <c r="E18" s="198">
        <v>2</v>
      </c>
      <c r="F18" s="198">
        <v>12</v>
      </c>
      <c r="G18" s="198">
        <v>2</v>
      </c>
      <c r="H18" s="198">
        <v>1</v>
      </c>
      <c r="I18" s="198">
        <v>1</v>
      </c>
      <c r="J18" s="198">
        <v>9</v>
      </c>
      <c r="K18" s="198">
        <v>4</v>
      </c>
      <c r="L18" s="185">
        <f t="shared" si="2"/>
        <v>34</v>
      </c>
      <c r="M18" s="186">
        <f t="shared" si="2"/>
        <v>11</v>
      </c>
    </row>
    <row r="19" spans="1:13" s="16" customFormat="1" x14ac:dyDescent="0.2">
      <c r="A19" s="200" t="s">
        <v>440</v>
      </c>
      <c r="B19" s="204">
        <v>0</v>
      </c>
      <c r="C19" s="204">
        <v>0</v>
      </c>
      <c r="D19" s="204">
        <v>0</v>
      </c>
      <c r="E19" s="204">
        <v>0</v>
      </c>
      <c r="F19" s="204">
        <v>0</v>
      </c>
      <c r="G19" s="204">
        <v>0</v>
      </c>
      <c r="H19" s="204">
        <v>0</v>
      </c>
      <c r="I19" s="204">
        <v>0</v>
      </c>
      <c r="J19" s="204">
        <v>0</v>
      </c>
      <c r="K19" s="204">
        <v>0</v>
      </c>
      <c r="L19" s="185">
        <f t="shared" si="2"/>
        <v>0</v>
      </c>
      <c r="M19" s="186">
        <f t="shared" si="2"/>
        <v>0</v>
      </c>
    </row>
    <row r="20" spans="1:13" x14ac:dyDescent="0.2">
      <c r="A20" s="43" t="s">
        <v>82</v>
      </c>
      <c r="B20" s="185">
        <f t="shared" ref="B20:K20" si="3">SUM(B15:B19)</f>
        <v>6</v>
      </c>
      <c r="C20" s="185">
        <f t="shared" si="3"/>
        <v>2</v>
      </c>
      <c r="D20" s="185">
        <f t="shared" si="3"/>
        <v>11</v>
      </c>
      <c r="E20" s="185">
        <f t="shared" si="3"/>
        <v>2</v>
      </c>
      <c r="F20" s="185">
        <f t="shared" si="3"/>
        <v>25</v>
      </c>
      <c r="G20" s="185">
        <f t="shared" si="3"/>
        <v>7</v>
      </c>
      <c r="H20" s="185">
        <f t="shared" si="3"/>
        <v>2</v>
      </c>
      <c r="I20" s="185">
        <f t="shared" si="3"/>
        <v>1</v>
      </c>
      <c r="J20" s="185">
        <f t="shared" si="3"/>
        <v>13</v>
      </c>
      <c r="K20" s="185">
        <f t="shared" si="3"/>
        <v>6</v>
      </c>
      <c r="L20" s="185">
        <f t="shared" si="2"/>
        <v>57</v>
      </c>
      <c r="M20" s="186">
        <f t="shared" si="2"/>
        <v>18</v>
      </c>
    </row>
    <row r="21" spans="1:13" x14ac:dyDescent="0.2">
      <c r="A21" s="195" t="s">
        <v>113</v>
      </c>
      <c r="B21" s="828"/>
      <c r="C21" s="828"/>
      <c r="D21" s="828"/>
      <c r="E21" s="828"/>
      <c r="F21" s="828"/>
      <c r="G21" s="828"/>
      <c r="H21" s="828"/>
      <c r="I21" s="828"/>
      <c r="J21" s="828"/>
      <c r="K21" s="828"/>
      <c r="L21" s="828"/>
      <c r="M21" s="123"/>
    </row>
    <row r="22" spans="1:13" x14ac:dyDescent="0.2">
      <c r="A22" s="205"/>
      <c r="B22" s="829" t="s">
        <v>431</v>
      </c>
      <c r="C22" s="829"/>
      <c r="D22" s="829" t="s">
        <v>432</v>
      </c>
      <c r="E22" s="829"/>
      <c r="F22" s="829" t="s">
        <v>433</v>
      </c>
      <c r="G22" s="829"/>
      <c r="H22" s="829" t="s">
        <v>434</v>
      </c>
      <c r="I22" s="829"/>
      <c r="J22" s="726" t="s">
        <v>82</v>
      </c>
      <c r="K22" s="726" t="s">
        <v>419</v>
      </c>
      <c r="L22" s="825"/>
      <c r="M22" s="826"/>
    </row>
    <row r="23" spans="1:13" ht="25.5" x14ac:dyDescent="0.2">
      <c r="A23" s="38" t="s">
        <v>435</v>
      </c>
      <c r="B23" s="41" t="s">
        <v>82</v>
      </c>
      <c r="C23" s="41" t="s">
        <v>419</v>
      </c>
      <c r="D23" s="41" t="s">
        <v>82</v>
      </c>
      <c r="E23" s="41" t="s">
        <v>419</v>
      </c>
      <c r="F23" s="41" t="s">
        <v>82</v>
      </c>
      <c r="G23" s="41" t="s">
        <v>419</v>
      </c>
      <c r="H23" s="41" t="s">
        <v>82</v>
      </c>
      <c r="I23" s="41" t="s">
        <v>419</v>
      </c>
      <c r="J23" s="726"/>
      <c r="K23" s="726"/>
      <c r="L23" s="825"/>
      <c r="M23" s="827"/>
    </row>
    <row r="24" spans="1:13" ht="15" x14ac:dyDescent="0.25">
      <c r="A24" s="197" t="s">
        <v>436</v>
      </c>
      <c r="B24" s="198">
        <v>2</v>
      </c>
      <c r="C24" s="198">
        <v>0</v>
      </c>
      <c r="D24" s="198">
        <v>2</v>
      </c>
      <c r="E24" s="199">
        <v>0</v>
      </c>
      <c r="F24" s="198">
        <v>4</v>
      </c>
      <c r="G24" s="198">
        <v>3</v>
      </c>
      <c r="H24" s="198">
        <v>2</v>
      </c>
      <c r="I24" s="198">
        <v>2</v>
      </c>
      <c r="J24" s="198">
        <v>0</v>
      </c>
      <c r="K24" s="198">
        <v>0</v>
      </c>
      <c r="L24" s="185">
        <f t="shared" ref="L24:M29" si="4">SUM(B24,D24,F24,H24,J24)</f>
        <v>10</v>
      </c>
      <c r="M24" s="186">
        <f t="shared" si="4"/>
        <v>5</v>
      </c>
    </row>
    <row r="25" spans="1:13" ht="15" x14ac:dyDescent="0.25">
      <c r="A25" s="197" t="s">
        <v>437</v>
      </c>
      <c r="B25" s="198">
        <v>2</v>
      </c>
      <c r="C25" s="198">
        <v>1</v>
      </c>
      <c r="D25" s="198">
        <v>0</v>
      </c>
      <c r="E25" s="199">
        <v>0</v>
      </c>
      <c r="F25" s="198">
        <v>4</v>
      </c>
      <c r="G25" s="198">
        <v>3</v>
      </c>
      <c r="H25" s="198">
        <v>3</v>
      </c>
      <c r="I25" s="198">
        <v>2</v>
      </c>
      <c r="J25" s="198">
        <v>0</v>
      </c>
      <c r="K25" s="198">
        <v>0</v>
      </c>
      <c r="L25" s="185">
        <f t="shared" si="4"/>
        <v>9</v>
      </c>
      <c r="M25" s="186">
        <f t="shared" si="4"/>
        <v>6</v>
      </c>
    </row>
    <row r="26" spans="1:13" ht="15" x14ac:dyDescent="0.25">
      <c r="A26" s="197" t="s">
        <v>438</v>
      </c>
      <c r="B26" s="198">
        <v>1</v>
      </c>
      <c r="C26" s="198">
        <v>1</v>
      </c>
      <c r="D26" s="198">
        <v>1</v>
      </c>
      <c r="E26" s="199">
        <v>0</v>
      </c>
      <c r="F26" s="198">
        <v>5</v>
      </c>
      <c r="G26" s="198">
        <v>3</v>
      </c>
      <c r="H26" s="198">
        <v>0</v>
      </c>
      <c r="I26" s="198">
        <v>0</v>
      </c>
      <c r="J26" s="198">
        <v>0</v>
      </c>
      <c r="K26" s="198">
        <v>0</v>
      </c>
      <c r="L26" s="185">
        <f t="shared" si="4"/>
        <v>7</v>
      </c>
      <c r="M26" s="186">
        <f t="shared" si="4"/>
        <v>4</v>
      </c>
    </row>
    <row r="27" spans="1:13" ht="15" x14ac:dyDescent="0.25">
      <c r="A27" s="197" t="s">
        <v>439</v>
      </c>
      <c r="B27" s="198">
        <v>3</v>
      </c>
      <c r="C27" s="198">
        <v>1</v>
      </c>
      <c r="D27" s="198">
        <v>11</v>
      </c>
      <c r="E27" s="198">
        <v>4</v>
      </c>
      <c r="F27" s="198">
        <v>18</v>
      </c>
      <c r="G27" s="198">
        <v>9</v>
      </c>
      <c r="H27" s="198">
        <v>3</v>
      </c>
      <c r="I27" s="198">
        <v>2</v>
      </c>
      <c r="J27" s="198">
        <v>0</v>
      </c>
      <c r="K27" s="198">
        <v>0</v>
      </c>
      <c r="L27" s="185">
        <f t="shared" si="4"/>
        <v>35</v>
      </c>
      <c r="M27" s="186">
        <f t="shared" si="4"/>
        <v>16</v>
      </c>
    </row>
    <row r="28" spans="1:13" x14ac:dyDescent="0.2">
      <c r="A28" s="200" t="s">
        <v>440</v>
      </c>
      <c r="B28" s="184">
        <v>0</v>
      </c>
      <c r="C28" s="184">
        <v>0</v>
      </c>
      <c r="D28" s="184">
        <v>0</v>
      </c>
      <c r="E28" s="184">
        <v>0</v>
      </c>
      <c r="F28" s="184">
        <v>0</v>
      </c>
      <c r="G28" s="184">
        <v>0</v>
      </c>
      <c r="H28" s="184">
        <v>0</v>
      </c>
      <c r="I28" s="184">
        <v>0</v>
      </c>
      <c r="J28" s="184">
        <v>0</v>
      </c>
      <c r="K28" s="184">
        <v>0</v>
      </c>
      <c r="L28" s="185">
        <f t="shared" si="4"/>
        <v>0</v>
      </c>
      <c r="M28" s="186">
        <f t="shared" si="4"/>
        <v>0</v>
      </c>
    </row>
    <row r="29" spans="1:13" x14ac:dyDescent="0.2">
      <c r="A29" s="43" t="s">
        <v>82</v>
      </c>
      <c r="B29" s="185">
        <f>SUM(B24:B28)</f>
        <v>8</v>
      </c>
      <c r="C29" s="185">
        <f t="shared" ref="C29:K29" si="5">SUM(C24:C28)</f>
        <v>3</v>
      </c>
      <c r="D29" s="185">
        <f t="shared" si="5"/>
        <v>14</v>
      </c>
      <c r="E29" s="185">
        <f t="shared" si="5"/>
        <v>4</v>
      </c>
      <c r="F29" s="185">
        <f t="shared" si="5"/>
        <v>31</v>
      </c>
      <c r="G29" s="185">
        <f t="shared" si="5"/>
        <v>18</v>
      </c>
      <c r="H29" s="185">
        <f t="shared" si="5"/>
        <v>8</v>
      </c>
      <c r="I29" s="185">
        <f t="shared" si="5"/>
        <v>6</v>
      </c>
      <c r="J29" s="185">
        <f t="shared" si="5"/>
        <v>0</v>
      </c>
      <c r="K29" s="185">
        <f t="shared" si="5"/>
        <v>0</v>
      </c>
      <c r="L29" s="185">
        <f t="shared" si="4"/>
        <v>61</v>
      </c>
      <c r="M29" s="186">
        <f t="shared" si="4"/>
        <v>31</v>
      </c>
    </row>
    <row r="30" spans="1:13" x14ac:dyDescent="0.2">
      <c r="A30" s="195" t="s">
        <v>114</v>
      </c>
      <c r="B30" s="828"/>
      <c r="C30" s="828"/>
      <c r="D30" s="828"/>
      <c r="E30" s="828"/>
      <c r="F30" s="828"/>
      <c r="G30" s="828"/>
      <c r="H30" s="828"/>
      <c r="I30" s="828"/>
      <c r="J30" s="828"/>
      <c r="K30" s="828"/>
      <c r="L30" s="828"/>
      <c r="M30" s="123"/>
    </row>
    <row r="31" spans="1:13" x14ac:dyDescent="0.2">
      <c r="A31" s="205"/>
      <c r="B31" s="829" t="s">
        <v>431</v>
      </c>
      <c r="C31" s="829"/>
      <c r="D31" s="829" t="s">
        <v>432</v>
      </c>
      <c r="E31" s="829"/>
      <c r="F31" s="829" t="s">
        <v>433</v>
      </c>
      <c r="G31" s="829"/>
      <c r="H31" s="829" t="s">
        <v>434</v>
      </c>
      <c r="I31" s="829"/>
      <c r="J31" s="726" t="s">
        <v>82</v>
      </c>
      <c r="K31" s="726" t="s">
        <v>419</v>
      </c>
      <c r="L31" s="825"/>
      <c r="M31" s="826"/>
    </row>
    <row r="32" spans="1:13" ht="25.5" x14ac:dyDescent="0.2">
      <c r="A32" s="38" t="s">
        <v>435</v>
      </c>
      <c r="B32" s="41" t="s">
        <v>82</v>
      </c>
      <c r="C32" s="41" t="s">
        <v>419</v>
      </c>
      <c r="D32" s="41" t="s">
        <v>82</v>
      </c>
      <c r="E32" s="41" t="s">
        <v>419</v>
      </c>
      <c r="F32" s="41" t="s">
        <v>82</v>
      </c>
      <c r="G32" s="41" t="s">
        <v>419</v>
      </c>
      <c r="H32" s="41" t="s">
        <v>82</v>
      </c>
      <c r="I32" s="41" t="s">
        <v>419</v>
      </c>
      <c r="J32" s="726"/>
      <c r="K32" s="726"/>
      <c r="L32" s="825"/>
      <c r="M32" s="827"/>
    </row>
    <row r="33" spans="1:13" ht="15" x14ac:dyDescent="0.25">
      <c r="A33" s="197" t="s">
        <v>436</v>
      </c>
      <c r="B33" s="198">
        <v>6</v>
      </c>
      <c r="C33" s="198">
        <v>2</v>
      </c>
      <c r="D33" s="198">
        <v>2</v>
      </c>
      <c r="E33" s="199">
        <v>0</v>
      </c>
      <c r="F33" s="198">
        <v>5</v>
      </c>
      <c r="G33" s="198">
        <v>2</v>
      </c>
      <c r="H33" s="198">
        <v>2</v>
      </c>
      <c r="I33" s="198">
        <v>1</v>
      </c>
      <c r="J33" s="198">
        <v>12</v>
      </c>
      <c r="K33" s="198">
        <v>5</v>
      </c>
      <c r="L33" s="185">
        <f t="shared" ref="L33:M38" si="6">SUM(B33,D33,F33,H33,J33)</f>
        <v>27</v>
      </c>
      <c r="M33" s="186">
        <f t="shared" si="6"/>
        <v>10</v>
      </c>
    </row>
    <row r="34" spans="1:13" ht="15" x14ac:dyDescent="0.25">
      <c r="A34" s="197" t="s">
        <v>437</v>
      </c>
      <c r="B34" s="198">
        <v>3</v>
      </c>
      <c r="C34" s="198">
        <v>0</v>
      </c>
      <c r="D34" s="198">
        <v>4</v>
      </c>
      <c r="E34" s="198">
        <v>2</v>
      </c>
      <c r="F34" s="198">
        <v>19</v>
      </c>
      <c r="G34" s="198">
        <v>7</v>
      </c>
      <c r="H34" s="198">
        <v>7</v>
      </c>
      <c r="I34" s="198">
        <v>4</v>
      </c>
      <c r="J34" s="198">
        <v>7</v>
      </c>
      <c r="K34" s="198">
        <v>3</v>
      </c>
      <c r="L34" s="185">
        <f t="shared" si="6"/>
        <v>40</v>
      </c>
      <c r="M34" s="186">
        <f t="shared" si="6"/>
        <v>16</v>
      </c>
    </row>
    <row r="35" spans="1:13" ht="15" x14ac:dyDescent="0.25">
      <c r="A35" s="197" t="s">
        <v>438</v>
      </c>
      <c r="B35" s="198">
        <v>0</v>
      </c>
      <c r="C35" s="198">
        <v>0</v>
      </c>
      <c r="D35" s="198">
        <v>0</v>
      </c>
      <c r="E35" s="199">
        <v>0</v>
      </c>
      <c r="F35" s="198">
        <v>4</v>
      </c>
      <c r="G35" s="198">
        <v>2</v>
      </c>
      <c r="H35" s="198">
        <v>3</v>
      </c>
      <c r="I35" s="198">
        <v>1</v>
      </c>
      <c r="J35" s="198">
        <v>0</v>
      </c>
      <c r="K35" s="198">
        <v>0</v>
      </c>
      <c r="L35" s="185">
        <f t="shared" si="6"/>
        <v>7</v>
      </c>
      <c r="M35" s="186">
        <f t="shared" si="6"/>
        <v>3</v>
      </c>
    </row>
    <row r="36" spans="1:13" ht="15" x14ac:dyDescent="0.25">
      <c r="A36" s="197" t="s">
        <v>439</v>
      </c>
      <c r="B36" s="198">
        <v>22</v>
      </c>
      <c r="C36" s="198">
        <v>6</v>
      </c>
      <c r="D36" s="198">
        <v>38</v>
      </c>
      <c r="E36" s="198">
        <v>11</v>
      </c>
      <c r="F36" s="198">
        <v>59</v>
      </c>
      <c r="G36" s="198">
        <v>19</v>
      </c>
      <c r="H36" s="198">
        <v>21</v>
      </c>
      <c r="I36" s="198">
        <v>12</v>
      </c>
      <c r="J36" s="198">
        <v>8</v>
      </c>
      <c r="K36" s="198">
        <v>4</v>
      </c>
      <c r="L36" s="185">
        <f t="shared" si="6"/>
        <v>148</v>
      </c>
      <c r="M36" s="186">
        <f t="shared" si="6"/>
        <v>52</v>
      </c>
    </row>
    <row r="37" spans="1:13" x14ac:dyDescent="0.2">
      <c r="A37" s="200" t="s">
        <v>440</v>
      </c>
      <c r="B37" s="184">
        <v>0</v>
      </c>
      <c r="C37" s="184">
        <v>0</v>
      </c>
      <c r="D37" s="184">
        <v>0</v>
      </c>
      <c r="E37" s="184">
        <v>0</v>
      </c>
      <c r="F37" s="184">
        <v>0</v>
      </c>
      <c r="G37" s="184">
        <v>0</v>
      </c>
      <c r="H37" s="184">
        <v>0</v>
      </c>
      <c r="I37" s="184">
        <v>0</v>
      </c>
      <c r="J37" s="184">
        <v>0</v>
      </c>
      <c r="K37" s="184">
        <v>0</v>
      </c>
      <c r="L37" s="185">
        <f t="shared" si="6"/>
        <v>0</v>
      </c>
      <c r="M37" s="186">
        <f t="shared" si="6"/>
        <v>0</v>
      </c>
    </row>
    <row r="38" spans="1:13" x14ac:dyDescent="0.2">
      <c r="A38" s="43" t="s">
        <v>82</v>
      </c>
      <c r="B38" s="185">
        <f>SUM(B33:B37)</f>
        <v>31</v>
      </c>
      <c r="C38" s="185">
        <f t="shared" ref="C38:K38" si="7">SUM(C33:C37)</f>
        <v>8</v>
      </c>
      <c r="D38" s="185">
        <f t="shared" si="7"/>
        <v>44</v>
      </c>
      <c r="E38" s="185">
        <f t="shared" si="7"/>
        <v>13</v>
      </c>
      <c r="F38" s="185">
        <f t="shared" si="7"/>
        <v>87</v>
      </c>
      <c r="G38" s="185">
        <f t="shared" si="7"/>
        <v>30</v>
      </c>
      <c r="H38" s="185">
        <f t="shared" si="7"/>
        <v>33</v>
      </c>
      <c r="I38" s="185">
        <f t="shared" si="7"/>
        <v>18</v>
      </c>
      <c r="J38" s="185">
        <f t="shared" si="7"/>
        <v>27</v>
      </c>
      <c r="K38" s="185">
        <f t="shared" si="7"/>
        <v>12</v>
      </c>
      <c r="L38" s="185">
        <f t="shared" si="6"/>
        <v>222</v>
      </c>
      <c r="M38" s="186">
        <f t="shared" si="6"/>
        <v>81</v>
      </c>
    </row>
    <row r="39" spans="1:13" x14ac:dyDescent="0.2">
      <c r="A39" s="195" t="s">
        <v>441</v>
      </c>
      <c r="B39" s="828"/>
      <c r="C39" s="828"/>
      <c r="D39" s="828"/>
      <c r="E39" s="828"/>
      <c r="F39" s="828"/>
      <c r="G39" s="828"/>
      <c r="H39" s="828"/>
      <c r="I39" s="828"/>
      <c r="J39" s="828"/>
      <c r="K39" s="828"/>
      <c r="L39" s="828"/>
      <c r="M39" s="123"/>
    </row>
    <row r="40" spans="1:13" x14ac:dyDescent="0.2">
      <c r="A40" s="205"/>
      <c r="B40" s="829" t="s">
        <v>431</v>
      </c>
      <c r="C40" s="829"/>
      <c r="D40" s="829" t="s">
        <v>432</v>
      </c>
      <c r="E40" s="829"/>
      <c r="F40" s="829" t="s">
        <v>433</v>
      </c>
      <c r="G40" s="829"/>
      <c r="H40" s="829" t="s">
        <v>434</v>
      </c>
      <c r="I40" s="829"/>
      <c r="J40" s="726" t="s">
        <v>82</v>
      </c>
      <c r="K40" s="726" t="s">
        <v>419</v>
      </c>
      <c r="L40" s="825"/>
      <c r="M40" s="826"/>
    </row>
    <row r="41" spans="1:13" ht="25.5" x14ac:dyDescent="0.2">
      <c r="A41" s="38" t="s">
        <v>435</v>
      </c>
      <c r="B41" s="41" t="s">
        <v>82</v>
      </c>
      <c r="C41" s="41" t="s">
        <v>419</v>
      </c>
      <c r="D41" s="41" t="s">
        <v>82</v>
      </c>
      <c r="E41" s="41" t="s">
        <v>419</v>
      </c>
      <c r="F41" s="41" t="s">
        <v>82</v>
      </c>
      <c r="G41" s="41" t="s">
        <v>419</v>
      </c>
      <c r="H41" s="41" t="s">
        <v>82</v>
      </c>
      <c r="I41" s="41" t="s">
        <v>419</v>
      </c>
      <c r="J41" s="726"/>
      <c r="K41" s="726"/>
      <c r="L41" s="825"/>
      <c r="M41" s="827"/>
    </row>
    <row r="42" spans="1:13" ht="15" x14ac:dyDescent="0.25">
      <c r="A42" s="197" t="s">
        <v>436</v>
      </c>
      <c r="B42" s="198">
        <v>43</v>
      </c>
      <c r="C42" s="198">
        <v>7</v>
      </c>
      <c r="D42" s="198">
        <v>79</v>
      </c>
      <c r="E42" s="198">
        <v>20</v>
      </c>
      <c r="F42" s="198">
        <v>255</v>
      </c>
      <c r="G42" s="198">
        <v>100</v>
      </c>
      <c r="H42" s="198">
        <v>501</v>
      </c>
      <c r="I42" s="198">
        <v>233</v>
      </c>
      <c r="J42" s="198">
        <v>120</v>
      </c>
      <c r="K42" s="198">
        <v>62</v>
      </c>
      <c r="L42" s="185">
        <f t="shared" ref="L42:M47" si="8">SUM(B42,D42,F42,H42,J42)</f>
        <v>998</v>
      </c>
      <c r="M42" s="186">
        <f t="shared" si="8"/>
        <v>422</v>
      </c>
    </row>
    <row r="43" spans="1:13" ht="15" x14ac:dyDescent="0.25">
      <c r="A43" s="197" t="s">
        <v>437</v>
      </c>
      <c r="B43" s="198">
        <v>22</v>
      </c>
      <c r="C43" s="198">
        <v>3</v>
      </c>
      <c r="D43" s="198">
        <v>36</v>
      </c>
      <c r="E43" s="198">
        <v>7</v>
      </c>
      <c r="F43" s="198">
        <v>77</v>
      </c>
      <c r="G43" s="198">
        <v>34</v>
      </c>
      <c r="H43" s="198">
        <v>77</v>
      </c>
      <c r="I43" s="198">
        <v>37</v>
      </c>
      <c r="J43" s="198">
        <v>33</v>
      </c>
      <c r="K43" s="198">
        <v>17</v>
      </c>
      <c r="L43" s="185">
        <f t="shared" si="8"/>
        <v>245</v>
      </c>
      <c r="M43" s="186">
        <f t="shared" si="8"/>
        <v>98</v>
      </c>
    </row>
    <row r="44" spans="1:13" ht="15" x14ac:dyDescent="0.25">
      <c r="A44" s="197" t="s">
        <v>438</v>
      </c>
      <c r="B44" s="198">
        <v>9</v>
      </c>
      <c r="C44" s="198">
        <v>1</v>
      </c>
      <c r="D44" s="198">
        <v>18</v>
      </c>
      <c r="E44" s="198">
        <v>4</v>
      </c>
      <c r="F44" s="198">
        <v>33</v>
      </c>
      <c r="G44" s="198">
        <v>20</v>
      </c>
      <c r="H44" s="198">
        <v>31</v>
      </c>
      <c r="I44" s="198">
        <v>17</v>
      </c>
      <c r="J44" s="198">
        <v>23</v>
      </c>
      <c r="K44" s="198">
        <v>14</v>
      </c>
      <c r="L44" s="185">
        <f t="shared" si="8"/>
        <v>114</v>
      </c>
      <c r="M44" s="186">
        <f t="shared" si="8"/>
        <v>56</v>
      </c>
    </row>
    <row r="45" spans="1:13" ht="15" x14ac:dyDescent="0.25">
      <c r="A45" s="197" t="s">
        <v>439</v>
      </c>
      <c r="B45" s="198">
        <v>99</v>
      </c>
      <c r="C45" s="198">
        <v>13</v>
      </c>
      <c r="D45" s="198">
        <v>64</v>
      </c>
      <c r="E45" s="198">
        <v>19</v>
      </c>
      <c r="F45" s="198">
        <v>163</v>
      </c>
      <c r="G45" s="198">
        <v>76</v>
      </c>
      <c r="H45" s="198">
        <v>65</v>
      </c>
      <c r="I45" s="198">
        <v>38</v>
      </c>
      <c r="J45" s="198">
        <v>63</v>
      </c>
      <c r="K45" s="198">
        <v>39</v>
      </c>
      <c r="L45" s="185">
        <f t="shared" si="8"/>
        <v>454</v>
      </c>
      <c r="M45" s="186">
        <f t="shared" si="8"/>
        <v>185</v>
      </c>
    </row>
    <row r="46" spans="1:13" x14ac:dyDescent="0.2">
      <c r="A46" s="200" t="s">
        <v>440</v>
      </c>
      <c r="B46" s="184">
        <v>0</v>
      </c>
      <c r="C46" s="184">
        <v>0</v>
      </c>
      <c r="D46" s="184">
        <v>0</v>
      </c>
      <c r="E46" s="184">
        <v>0</v>
      </c>
      <c r="F46" s="184">
        <v>0</v>
      </c>
      <c r="G46" s="184">
        <v>0</v>
      </c>
      <c r="H46" s="184">
        <v>0</v>
      </c>
      <c r="I46" s="184">
        <v>0</v>
      </c>
      <c r="J46" s="184">
        <v>0</v>
      </c>
      <c r="K46" s="184">
        <v>0</v>
      </c>
      <c r="L46" s="185">
        <f t="shared" si="8"/>
        <v>0</v>
      </c>
      <c r="M46" s="186">
        <f t="shared" si="8"/>
        <v>0</v>
      </c>
    </row>
    <row r="47" spans="1:13" x14ac:dyDescent="0.2">
      <c r="A47" s="43" t="s">
        <v>82</v>
      </c>
      <c r="B47" s="185">
        <f>SUM(B42:B46)</f>
        <v>173</v>
      </c>
      <c r="C47" s="185">
        <f t="shared" ref="C47:K47" si="9">SUM(C42:C46)</f>
        <v>24</v>
      </c>
      <c r="D47" s="185">
        <f t="shared" si="9"/>
        <v>197</v>
      </c>
      <c r="E47" s="185">
        <f t="shared" si="9"/>
        <v>50</v>
      </c>
      <c r="F47" s="185">
        <f t="shared" si="9"/>
        <v>528</v>
      </c>
      <c r="G47" s="185">
        <f t="shared" si="9"/>
        <v>230</v>
      </c>
      <c r="H47" s="185">
        <f t="shared" si="9"/>
        <v>674</v>
      </c>
      <c r="I47" s="185">
        <f t="shared" si="9"/>
        <v>325</v>
      </c>
      <c r="J47" s="185">
        <f t="shared" si="9"/>
        <v>239</v>
      </c>
      <c r="K47" s="185">
        <f t="shared" si="9"/>
        <v>132</v>
      </c>
      <c r="L47" s="185">
        <f t="shared" si="8"/>
        <v>1811</v>
      </c>
      <c r="M47" s="186">
        <f t="shared" si="8"/>
        <v>761</v>
      </c>
    </row>
    <row r="48" spans="1:13" x14ac:dyDescent="0.2">
      <c r="A48" s="195" t="s">
        <v>116</v>
      </c>
      <c r="B48" s="828"/>
      <c r="C48" s="828"/>
      <c r="D48" s="828"/>
      <c r="E48" s="828"/>
      <c r="F48" s="828"/>
      <c r="G48" s="828"/>
      <c r="H48" s="828"/>
      <c r="I48" s="828"/>
      <c r="J48" s="828"/>
      <c r="K48" s="828"/>
      <c r="L48" s="828"/>
      <c r="M48" s="123"/>
    </row>
    <row r="49" spans="1:13" x14ac:dyDescent="0.2">
      <c r="A49" s="205"/>
      <c r="B49" s="829" t="s">
        <v>431</v>
      </c>
      <c r="C49" s="829"/>
      <c r="D49" s="829" t="s">
        <v>432</v>
      </c>
      <c r="E49" s="829"/>
      <c r="F49" s="829" t="s">
        <v>433</v>
      </c>
      <c r="G49" s="829"/>
      <c r="H49" s="829" t="s">
        <v>434</v>
      </c>
      <c r="I49" s="829"/>
      <c r="J49" s="726" t="s">
        <v>82</v>
      </c>
      <c r="K49" s="726" t="s">
        <v>419</v>
      </c>
      <c r="L49" s="825"/>
      <c r="M49" s="826"/>
    </row>
    <row r="50" spans="1:13" ht="25.5" x14ac:dyDescent="0.2">
      <c r="A50" s="38" t="s">
        <v>435</v>
      </c>
      <c r="B50" s="41" t="s">
        <v>82</v>
      </c>
      <c r="C50" s="41" t="s">
        <v>419</v>
      </c>
      <c r="D50" s="41" t="s">
        <v>82</v>
      </c>
      <c r="E50" s="41" t="s">
        <v>419</v>
      </c>
      <c r="F50" s="41" t="s">
        <v>82</v>
      </c>
      <c r="G50" s="41" t="s">
        <v>419</v>
      </c>
      <c r="H50" s="41" t="s">
        <v>82</v>
      </c>
      <c r="I50" s="41" t="s">
        <v>419</v>
      </c>
      <c r="J50" s="726"/>
      <c r="K50" s="726"/>
      <c r="L50" s="825"/>
      <c r="M50" s="827"/>
    </row>
    <row r="51" spans="1:13" ht="15" x14ac:dyDescent="0.25">
      <c r="A51" s="197" t="s">
        <v>436</v>
      </c>
      <c r="B51" s="198">
        <v>13</v>
      </c>
      <c r="C51" s="198">
        <v>2</v>
      </c>
      <c r="D51" s="198">
        <v>27</v>
      </c>
      <c r="E51" s="198">
        <v>4</v>
      </c>
      <c r="F51" s="198">
        <v>83</v>
      </c>
      <c r="G51" s="198">
        <v>31</v>
      </c>
      <c r="H51" s="198">
        <v>129</v>
      </c>
      <c r="I51" s="198">
        <v>63</v>
      </c>
      <c r="J51" s="198">
        <v>62</v>
      </c>
      <c r="K51" s="198">
        <v>33</v>
      </c>
      <c r="L51" s="185">
        <f t="shared" ref="L51:M56" si="10">SUM(B51,D51,F51,H51,J51)</f>
        <v>314</v>
      </c>
      <c r="M51" s="186">
        <f t="shared" si="10"/>
        <v>133</v>
      </c>
    </row>
    <row r="52" spans="1:13" ht="15" x14ac:dyDescent="0.25">
      <c r="A52" s="197" t="s">
        <v>437</v>
      </c>
      <c r="B52" s="198">
        <v>9</v>
      </c>
      <c r="C52" s="198">
        <v>0</v>
      </c>
      <c r="D52" s="198">
        <v>8</v>
      </c>
      <c r="E52" s="198">
        <v>2</v>
      </c>
      <c r="F52" s="198">
        <v>17</v>
      </c>
      <c r="G52" s="198">
        <v>4</v>
      </c>
      <c r="H52" s="198">
        <v>23</v>
      </c>
      <c r="I52" s="198">
        <v>8</v>
      </c>
      <c r="J52" s="198">
        <v>22</v>
      </c>
      <c r="K52" s="198">
        <v>20</v>
      </c>
      <c r="L52" s="185">
        <f t="shared" si="10"/>
        <v>79</v>
      </c>
      <c r="M52" s="186">
        <f t="shared" si="10"/>
        <v>34</v>
      </c>
    </row>
    <row r="53" spans="1:13" ht="15" x14ac:dyDescent="0.25">
      <c r="A53" s="197" t="s">
        <v>438</v>
      </c>
      <c r="B53" s="198">
        <v>5</v>
      </c>
      <c r="C53" s="198">
        <v>1</v>
      </c>
      <c r="D53" s="198">
        <v>3</v>
      </c>
      <c r="E53" s="198">
        <v>1</v>
      </c>
      <c r="F53" s="198">
        <v>3</v>
      </c>
      <c r="G53" s="198">
        <v>2</v>
      </c>
      <c r="H53" s="198">
        <v>6</v>
      </c>
      <c r="I53" s="198">
        <v>2</v>
      </c>
      <c r="J53" s="198">
        <v>11</v>
      </c>
      <c r="K53" s="198">
        <v>7</v>
      </c>
      <c r="L53" s="185">
        <f t="shared" si="10"/>
        <v>28</v>
      </c>
      <c r="M53" s="186">
        <f t="shared" si="10"/>
        <v>13</v>
      </c>
    </row>
    <row r="54" spans="1:13" ht="15" x14ac:dyDescent="0.25">
      <c r="A54" s="197" t="s">
        <v>439</v>
      </c>
      <c r="B54" s="198">
        <v>38</v>
      </c>
      <c r="C54" s="198">
        <v>3</v>
      </c>
      <c r="D54" s="198">
        <v>26</v>
      </c>
      <c r="E54" s="198">
        <v>12</v>
      </c>
      <c r="F54" s="198">
        <v>42</v>
      </c>
      <c r="G54" s="198">
        <v>28</v>
      </c>
      <c r="H54" s="198">
        <v>31</v>
      </c>
      <c r="I54" s="198">
        <v>15</v>
      </c>
      <c r="J54" s="198">
        <v>43</v>
      </c>
      <c r="K54" s="198">
        <v>30</v>
      </c>
      <c r="L54" s="185">
        <f t="shared" si="10"/>
        <v>180</v>
      </c>
      <c r="M54" s="186">
        <f t="shared" si="10"/>
        <v>88</v>
      </c>
    </row>
    <row r="55" spans="1:13" x14ac:dyDescent="0.2">
      <c r="A55" s="200" t="s">
        <v>440</v>
      </c>
      <c r="B55" s="184">
        <v>0</v>
      </c>
      <c r="C55" s="184">
        <v>0</v>
      </c>
      <c r="D55" s="184">
        <v>0</v>
      </c>
      <c r="E55" s="184">
        <v>0</v>
      </c>
      <c r="F55" s="184">
        <v>0</v>
      </c>
      <c r="G55" s="184">
        <v>0</v>
      </c>
      <c r="H55" s="184">
        <v>0</v>
      </c>
      <c r="I55" s="184">
        <v>0</v>
      </c>
      <c r="J55" s="184">
        <v>0</v>
      </c>
      <c r="K55" s="184">
        <v>0</v>
      </c>
      <c r="L55" s="185">
        <f t="shared" si="10"/>
        <v>0</v>
      </c>
      <c r="M55" s="186">
        <f t="shared" si="10"/>
        <v>0</v>
      </c>
    </row>
    <row r="56" spans="1:13" x14ac:dyDescent="0.2">
      <c r="A56" s="43" t="s">
        <v>82</v>
      </c>
      <c r="B56" s="185">
        <f>SUM(B51:B55)</f>
        <v>65</v>
      </c>
      <c r="C56" s="185">
        <f t="shared" ref="C56:K56" si="11">SUM(C51:C55)</f>
        <v>6</v>
      </c>
      <c r="D56" s="185">
        <f t="shared" si="11"/>
        <v>64</v>
      </c>
      <c r="E56" s="185">
        <f t="shared" si="11"/>
        <v>19</v>
      </c>
      <c r="F56" s="185">
        <f t="shared" si="11"/>
        <v>145</v>
      </c>
      <c r="G56" s="185">
        <f t="shared" si="11"/>
        <v>65</v>
      </c>
      <c r="H56" s="185">
        <f t="shared" si="11"/>
        <v>189</v>
      </c>
      <c r="I56" s="185">
        <f t="shared" si="11"/>
        <v>88</v>
      </c>
      <c r="J56" s="185">
        <f t="shared" si="11"/>
        <v>138</v>
      </c>
      <c r="K56" s="185">
        <f t="shared" si="11"/>
        <v>90</v>
      </c>
      <c r="L56" s="185">
        <f t="shared" si="10"/>
        <v>601</v>
      </c>
      <c r="M56" s="186">
        <f t="shared" si="10"/>
        <v>268</v>
      </c>
    </row>
    <row r="57" spans="1:13" x14ac:dyDescent="0.2">
      <c r="A57" s="195" t="s">
        <v>117</v>
      </c>
      <c r="B57" s="828"/>
      <c r="C57" s="828"/>
      <c r="D57" s="828"/>
      <c r="E57" s="828"/>
      <c r="F57" s="828"/>
      <c r="G57" s="828"/>
      <c r="H57" s="828"/>
      <c r="I57" s="828"/>
      <c r="J57" s="828"/>
      <c r="K57" s="828"/>
      <c r="L57" s="828"/>
      <c r="M57" s="123"/>
    </row>
    <row r="58" spans="1:13" x14ac:dyDescent="0.2">
      <c r="A58" s="205"/>
      <c r="B58" s="829" t="s">
        <v>431</v>
      </c>
      <c r="C58" s="829"/>
      <c r="D58" s="829" t="s">
        <v>432</v>
      </c>
      <c r="E58" s="829"/>
      <c r="F58" s="829" t="s">
        <v>433</v>
      </c>
      <c r="G58" s="829"/>
      <c r="H58" s="829" t="s">
        <v>434</v>
      </c>
      <c r="I58" s="829"/>
      <c r="J58" s="726" t="s">
        <v>82</v>
      </c>
      <c r="K58" s="726" t="s">
        <v>419</v>
      </c>
      <c r="L58" s="825"/>
      <c r="M58" s="826"/>
    </row>
    <row r="59" spans="1:13" ht="25.5" x14ac:dyDescent="0.2">
      <c r="A59" s="38" t="s">
        <v>435</v>
      </c>
      <c r="B59" s="41" t="s">
        <v>82</v>
      </c>
      <c r="C59" s="41" t="s">
        <v>419</v>
      </c>
      <c r="D59" s="41" t="s">
        <v>82</v>
      </c>
      <c r="E59" s="41" t="s">
        <v>419</v>
      </c>
      <c r="F59" s="41" t="s">
        <v>82</v>
      </c>
      <c r="G59" s="41" t="s">
        <v>419</v>
      </c>
      <c r="H59" s="41" t="s">
        <v>82</v>
      </c>
      <c r="I59" s="41" t="s">
        <v>419</v>
      </c>
      <c r="J59" s="726"/>
      <c r="K59" s="726"/>
      <c r="L59" s="825"/>
      <c r="M59" s="827"/>
    </row>
    <row r="60" spans="1:13" ht="15" x14ac:dyDescent="0.25">
      <c r="A60" s="197" t="s">
        <v>436</v>
      </c>
      <c r="B60" s="198">
        <v>11</v>
      </c>
      <c r="C60" s="198">
        <v>0</v>
      </c>
      <c r="D60" s="198">
        <v>25</v>
      </c>
      <c r="E60" s="198">
        <v>5</v>
      </c>
      <c r="F60" s="198">
        <v>93</v>
      </c>
      <c r="G60" s="198">
        <v>34</v>
      </c>
      <c r="H60" s="198">
        <v>286</v>
      </c>
      <c r="I60" s="198">
        <v>149</v>
      </c>
      <c r="J60" s="198">
        <v>12</v>
      </c>
      <c r="K60" s="198">
        <v>7</v>
      </c>
      <c r="L60" s="185">
        <f t="shared" ref="L60:M65" si="12">SUM(B60,D60,F60,H60,J60)</f>
        <v>427</v>
      </c>
      <c r="M60" s="186">
        <f t="shared" si="12"/>
        <v>195</v>
      </c>
    </row>
    <row r="61" spans="1:13" ht="15" x14ac:dyDescent="0.25">
      <c r="A61" s="197" t="s">
        <v>437</v>
      </c>
      <c r="B61" s="198">
        <v>6</v>
      </c>
      <c r="C61" s="198">
        <v>0</v>
      </c>
      <c r="D61" s="198">
        <v>12</v>
      </c>
      <c r="E61" s="198">
        <v>3</v>
      </c>
      <c r="F61" s="198">
        <v>20</v>
      </c>
      <c r="G61" s="198">
        <v>8</v>
      </c>
      <c r="H61" s="198">
        <v>26</v>
      </c>
      <c r="I61" s="198">
        <v>12</v>
      </c>
      <c r="J61" s="198">
        <v>4</v>
      </c>
      <c r="K61" s="198">
        <v>1</v>
      </c>
      <c r="L61" s="185">
        <f t="shared" si="12"/>
        <v>68</v>
      </c>
      <c r="M61" s="186">
        <f t="shared" si="12"/>
        <v>24</v>
      </c>
    </row>
    <row r="62" spans="1:13" ht="15" x14ac:dyDescent="0.25">
      <c r="A62" s="197" t="s">
        <v>438</v>
      </c>
      <c r="B62" s="198">
        <v>11</v>
      </c>
      <c r="C62" s="198">
        <v>3</v>
      </c>
      <c r="D62" s="198">
        <v>6</v>
      </c>
      <c r="E62" s="199">
        <v>0</v>
      </c>
      <c r="F62" s="198">
        <v>11</v>
      </c>
      <c r="G62" s="198">
        <v>7</v>
      </c>
      <c r="H62" s="198">
        <v>8</v>
      </c>
      <c r="I62" s="198">
        <v>6</v>
      </c>
      <c r="J62" s="198">
        <v>1</v>
      </c>
      <c r="K62" s="198">
        <v>1</v>
      </c>
      <c r="L62" s="185">
        <f t="shared" si="12"/>
        <v>37</v>
      </c>
      <c r="M62" s="186">
        <f t="shared" si="12"/>
        <v>17</v>
      </c>
    </row>
    <row r="63" spans="1:13" ht="15" x14ac:dyDescent="0.25">
      <c r="A63" s="197" t="s">
        <v>439</v>
      </c>
      <c r="B63" s="198">
        <v>24</v>
      </c>
      <c r="C63" s="198">
        <v>6</v>
      </c>
      <c r="D63" s="198">
        <v>29</v>
      </c>
      <c r="E63" s="198">
        <v>11</v>
      </c>
      <c r="F63" s="198">
        <v>35</v>
      </c>
      <c r="G63" s="198">
        <v>17</v>
      </c>
      <c r="H63" s="198">
        <v>27</v>
      </c>
      <c r="I63" s="198">
        <v>20</v>
      </c>
      <c r="J63" s="198">
        <v>8</v>
      </c>
      <c r="K63" s="198">
        <v>2</v>
      </c>
      <c r="L63" s="185">
        <f t="shared" si="12"/>
        <v>123</v>
      </c>
      <c r="M63" s="186">
        <f t="shared" si="12"/>
        <v>56</v>
      </c>
    </row>
    <row r="64" spans="1:13" x14ac:dyDescent="0.2">
      <c r="A64" s="200" t="s">
        <v>440</v>
      </c>
      <c r="B64" s="184">
        <v>0</v>
      </c>
      <c r="C64" s="184">
        <v>0</v>
      </c>
      <c r="D64" s="184">
        <v>0</v>
      </c>
      <c r="E64" s="184">
        <v>0</v>
      </c>
      <c r="F64" s="184">
        <v>0</v>
      </c>
      <c r="G64" s="184">
        <v>0</v>
      </c>
      <c r="H64" s="184">
        <v>0</v>
      </c>
      <c r="I64" s="184">
        <v>0</v>
      </c>
      <c r="J64" s="184">
        <v>0</v>
      </c>
      <c r="K64" s="184">
        <v>0</v>
      </c>
      <c r="L64" s="185">
        <f t="shared" si="12"/>
        <v>0</v>
      </c>
      <c r="M64" s="186">
        <f t="shared" si="12"/>
        <v>0</v>
      </c>
    </row>
    <row r="65" spans="1:13" x14ac:dyDescent="0.2">
      <c r="A65" s="43" t="s">
        <v>82</v>
      </c>
      <c r="B65" s="185">
        <f>SUM(B60:B64)</f>
        <v>52</v>
      </c>
      <c r="C65" s="185">
        <f t="shared" ref="C65:K65" si="13">SUM(C60:C64)</f>
        <v>9</v>
      </c>
      <c r="D65" s="185">
        <f t="shared" si="13"/>
        <v>72</v>
      </c>
      <c r="E65" s="185">
        <f t="shared" si="13"/>
        <v>19</v>
      </c>
      <c r="F65" s="185">
        <f t="shared" si="13"/>
        <v>159</v>
      </c>
      <c r="G65" s="185">
        <f t="shared" si="13"/>
        <v>66</v>
      </c>
      <c r="H65" s="185">
        <f t="shared" si="13"/>
        <v>347</v>
      </c>
      <c r="I65" s="185">
        <f t="shared" si="13"/>
        <v>187</v>
      </c>
      <c r="J65" s="185">
        <f t="shared" si="13"/>
        <v>25</v>
      </c>
      <c r="K65" s="185">
        <f t="shared" si="13"/>
        <v>11</v>
      </c>
      <c r="L65" s="185">
        <f t="shared" si="12"/>
        <v>655</v>
      </c>
      <c r="M65" s="186">
        <f t="shared" si="12"/>
        <v>292</v>
      </c>
    </row>
    <row r="66" spans="1:13" x14ac:dyDescent="0.2">
      <c r="A66" s="195" t="s">
        <v>118</v>
      </c>
      <c r="B66" s="828"/>
      <c r="C66" s="828"/>
      <c r="D66" s="828"/>
      <c r="E66" s="828"/>
      <c r="F66" s="828"/>
      <c r="G66" s="828"/>
      <c r="H66" s="828"/>
      <c r="I66" s="828"/>
      <c r="J66" s="828"/>
      <c r="K66" s="828"/>
      <c r="L66" s="828"/>
      <c r="M66" s="123"/>
    </row>
    <row r="67" spans="1:13" x14ac:dyDescent="0.2">
      <c r="A67" s="205"/>
      <c r="B67" s="829" t="s">
        <v>431</v>
      </c>
      <c r="C67" s="829"/>
      <c r="D67" s="829" t="s">
        <v>432</v>
      </c>
      <c r="E67" s="829"/>
      <c r="F67" s="829" t="s">
        <v>433</v>
      </c>
      <c r="G67" s="829"/>
      <c r="H67" s="829" t="s">
        <v>434</v>
      </c>
      <c r="I67" s="829"/>
      <c r="J67" s="726" t="s">
        <v>82</v>
      </c>
      <c r="K67" s="726" t="s">
        <v>419</v>
      </c>
      <c r="L67" s="825"/>
      <c r="M67" s="826"/>
    </row>
    <row r="68" spans="1:13" ht="25.5" x14ac:dyDescent="0.2">
      <c r="A68" s="38" t="s">
        <v>435</v>
      </c>
      <c r="B68" s="41" t="s">
        <v>82</v>
      </c>
      <c r="C68" s="41" t="s">
        <v>419</v>
      </c>
      <c r="D68" s="41" t="s">
        <v>82</v>
      </c>
      <c r="E68" s="41" t="s">
        <v>419</v>
      </c>
      <c r="F68" s="41" t="s">
        <v>82</v>
      </c>
      <c r="G68" s="41" t="s">
        <v>419</v>
      </c>
      <c r="H68" s="41" t="s">
        <v>82</v>
      </c>
      <c r="I68" s="41" t="s">
        <v>419</v>
      </c>
      <c r="J68" s="726"/>
      <c r="K68" s="726"/>
      <c r="L68" s="825"/>
      <c r="M68" s="827"/>
    </row>
    <row r="69" spans="1:13" ht="15" x14ac:dyDescent="0.25">
      <c r="A69" s="197" t="s">
        <v>436</v>
      </c>
      <c r="B69" s="198">
        <v>3</v>
      </c>
      <c r="C69" s="198">
        <v>2</v>
      </c>
      <c r="D69" s="198">
        <v>12</v>
      </c>
      <c r="E69" s="198">
        <v>2</v>
      </c>
      <c r="F69" s="198">
        <v>28</v>
      </c>
      <c r="G69" s="198">
        <v>11</v>
      </c>
      <c r="H69" s="198">
        <v>36</v>
      </c>
      <c r="I69" s="198">
        <v>20</v>
      </c>
      <c r="J69" s="198">
        <v>30</v>
      </c>
      <c r="K69" s="198">
        <v>17</v>
      </c>
      <c r="L69" s="185">
        <f t="shared" ref="L69:M74" si="14">SUM(B69,D69,F69,H69,J69)</f>
        <v>109</v>
      </c>
      <c r="M69" s="186">
        <f t="shared" si="14"/>
        <v>52</v>
      </c>
    </row>
    <row r="70" spans="1:13" ht="15" x14ac:dyDescent="0.25">
      <c r="A70" s="197" t="s">
        <v>437</v>
      </c>
      <c r="B70" s="198">
        <v>1</v>
      </c>
      <c r="C70" s="198">
        <v>0</v>
      </c>
      <c r="D70" s="198">
        <v>11</v>
      </c>
      <c r="E70" s="198">
        <v>3</v>
      </c>
      <c r="F70" s="198">
        <v>28</v>
      </c>
      <c r="G70" s="198">
        <v>10</v>
      </c>
      <c r="H70" s="198">
        <v>16</v>
      </c>
      <c r="I70" s="198">
        <v>8</v>
      </c>
      <c r="J70" s="198">
        <v>19</v>
      </c>
      <c r="K70" s="198">
        <v>15</v>
      </c>
      <c r="L70" s="185">
        <f t="shared" si="14"/>
        <v>75</v>
      </c>
      <c r="M70" s="186">
        <f t="shared" si="14"/>
        <v>36</v>
      </c>
    </row>
    <row r="71" spans="1:13" ht="15" x14ac:dyDescent="0.25">
      <c r="A71" s="197" t="s">
        <v>438</v>
      </c>
      <c r="B71" s="198">
        <v>2</v>
      </c>
      <c r="C71" s="198">
        <v>0</v>
      </c>
      <c r="D71" s="198">
        <v>2</v>
      </c>
      <c r="E71" s="199">
        <v>0</v>
      </c>
      <c r="F71" s="198">
        <v>2</v>
      </c>
      <c r="G71" s="199">
        <v>0</v>
      </c>
      <c r="H71" s="198">
        <v>5</v>
      </c>
      <c r="I71" s="198">
        <v>4</v>
      </c>
      <c r="J71" s="198">
        <v>13</v>
      </c>
      <c r="K71" s="198">
        <v>7</v>
      </c>
      <c r="L71" s="185">
        <f t="shared" si="14"/>
        <v>24</v>
      </c>
      <c r="M71" s="186">
        <f t="shared" si="14"/>
        <v>11</v>
      </c>
    </row>
    <row r="72" spans="1:13" ht="15" x14ac:dyDescent="0.25">
      <c r="A72" s="197" t="s">
        <v>439</v>
      </c>
      <c r="B72" s="198">
        <v>24</v>
      </c>
      <c r="C72" s="198">
        <v>5</v>
      </c>
      <c r="D72" s="198">
        <v>41</v>
      </c>
      <c r="E72" s="198">
        <v>9</v>
      </c>
      <c r="F72" s="198">
        <v>72</v>
      </c>
      <c r="G72" s="198">
        <v>18</v>
      </c>
      <c r="H72" s="198">
        <v>42</v>
      </c>
      <c r="I72" s="198">
        <v>25</v>
      </c>
      <c r="J72" s="198">
        <v>26</v>
      </c>
      <c r="K72" s="198">
        <v>15</v>
      </c>
      <c r="L72" s="185">
        <f t="shared" si="14"/>
        <v>205</v>
      </c>
      <c r="M72" s="186">
        <f t="shared" si="14"/>
        <v>72</v>
      </c>
    </row>
    <row r="73" spans="1:13" x14ac:dyDescent="0.2">
      <c r="A73" s="200" t="s">
        <v>440</v>
      </c>
      <c r="B73" s="184">
        <v>0</v>
      </c>
      <c r="C73" s="184">
        <v>0</v>
      </c>
      <c r="D73" s="184">
        <v>0</v>
      </c>
      <c r="E73" s="184">
        <v>0</v>
      </c>
      <c r="F73" s="184">
        <v>0</v>
      </c>
      <c r="G73" s="184">
        <v>0</v>
      </c>
      <c r="H73" s="184">
        <v>0</v>
      </c>
      <c r="I73" s="184">
        <v>0</v>
      </c>
      <c r="J73" s="184">
        <v>0</v>
      </c>
      <c r="K73" s="184">
        <v>0</v>
      </c>
      <c r="L73" s="185">
        <f t="shared" si="14"/>
        <v>0</v>
      </c>
      <c r="M73" s="186">
        <f t="shared" si="14"/>
        <v>0</v>
      </c>
    </row>
    <row r="74" spans="1:13" x14ac:dyDescent="0.2">
      <c r="A74" s="43" t="s">
        <v>82</v>
      </c>
      <c r="B74" s="185">
        <f>SUM(B69:B73)</f>
        <v>30</v>
      </c>
      <c r="C74" s="185">
        <f t="shared" ref="C74:K74" si="15">SUM(C69:C73)</f>
        <v>7</v>
      </c>
      <c r="D74" s="185">
        <f t="shared" si="15"/>
        <v>66</v>
      </c>
      <c r="E74" s="185">
        <f t="shared" si="15"/>
        <v>14</v>
      </c>
      <c r="F74" s="185">
        <f t="shared" si="15"/>
        <v>130</v>
      </c>
      <c r="G74" s="185">
        <f t="shared" si="15"/>
        <v>39</v>
      </c>
      <c r="H74" s="185">
        <f t="shared" si="15"/>
        <v>99</v>
      </c>
      <c r="I74" s="185">
        <f t="shared" si="15"/>
        <v>57</v>
      </c>
      <c r="J74" s="185">
        <f t="shared" si="15"/>
        <v>88</v>
      </c>
      <c r="K74" s="185">
        <f t="shared" si="15"/>
        <v>54</v>
      </c>
      <c r="L74" s="185">
        <f t="shared" si="14"/>
        <v>413</v>
      </c>
      <c r="M74" s="186">
        <f t="shared" si="14"/>
        <v>171</v>
      </c>
    </row>
    <row r="75" spans="1:13" x14ac:dyDescent="0.2">
      <c r="A75" s="195" t="s">
        <v>119</v>
      </c>
      <c r="B75" s="828"/>
      <c r="C75" s="828"/>
      <c r="D75" s="828"/>
      <c r="E75" s="828"/>
      <c r="F75" s="828"/>
      <c r="G75" s="828"/>
      <c r="H75" s="828"/>
      <c r="I75" s="828"/>
      <c r="J75" s="828"/>
      <c r="K75" s="828"/>
      <c r="L75" s="828"/>
      <c r="M75" s="123"/>
    </row>
    <row r="76" spans="1:13" x14ac:dyDescent="0.2">
      <c r="A76" s="205"/>
      <c r="B76" s="829" t="s">
        <v>431</v>
      </c>
      <c r="C76" s="829"/>
      <c r="D76" s="829" t="s">
        <v>432</v>
      </c>
      <c r="E76" s="829"/>
      <c r="F76" s="829" t="s">
        <v>433</v>
      </c>
      <c r="G76" s="829"/>
      <c r="H76" s="829" t="s">
        <v>434</v>
      </c>
      <c r="I76" s="829"/>
      <c r="J76" s="726" t="s">
        <v>82</v>
      </c>
      <c r="K76" s="726" t="s">
        <v>419</v>
      </c>
      <c r="L76" s="825"/>
      <c r="M76" s="826"/>
    </row>
    <row r="77" spans="1:13" ht="25.5" x14ac:dyDescent="0.2">
      <c r="A77" s="38" t="s">
        <v>435</v>
      </c>
      <c r="B77" s="41" t="s">
        <v>82</v>
      </c>
      <c r="C77" s="41" t="s">
        <v>419</v>
      </c>
      <c r="D77" s="41" t="s">
        <v>82</v>
      </c>
      <c r="E77" s="41" t="s">
        <v>419</v>
      </c>
      <c r="F77" s="41" t="s">
        <v>82</v>
      </c>
      <c r="G77" s="41" t="s">
        <v>419</v>
      </c>
      <c r="H77" s="41" t="s">
        <v>82</v>
      </c>
      <c r="I77" s="41" t="s">
        <v>419</v>
      </c>
      <c r="J77" s="726"/>
      <c r="K77" s="726"/>
      <c r="L77" s="825"/>
      <c r="M77" s="827"/>
    </row>
    <row r="78" spans="1:13" ht="15" x14ac:dyDescent="0.25">
      <c r="A78" s="197" t="s">
        <v>436</v>
      </c>
      <c r="B78" s="198">
        <v>20</v>
      </c>
      <c r="C78" s="198">
        <v>1</v>
      </c>
      <c r="D78" s="198">
        <v>31</v>
      </c>
      <c r="E78" s="198">
        <v>6</v>
      </c>
      <c r="F78" s="198">
        <v>119</v>
      </c>
      <c r="G78" s="198">
        <v>39</v>
      </c>
      <c r="H78" s="198">
        <v>156</v>
      </c>
      <c r="I78" s="198">
        <v>58</v>
      </c>
      <c r="J78" s="198">
        <v>11</v>
      </c>
      <c r="K78" s="198">
        <v>6</v>
      </c>
      <c r="L78" s="185">
        <f t="shared" ref="L78:M83" si="16">SUM(B78,D78,F78,H78,J78)</f>
        <v>337</v>
      </c>
      <c r="M78" s="186">
        <f t="shared" si="16"/>
        <v>110</v>
      </c>
    </row>
    <row r="79" spans="1:13" ht="15" x14ac:dyDescent="0.25">
      <c r="A79" s="197" t="s">
        <v>437</v>
      </c>
      <c r="B79" s="198">
        <v>12</v>
      </c>
      <c r="C79" s="198">
        <v>2</v>
      </c>
      <c r="D79" s="198">
        <v>9</v>
      </c>
      <c r="E79" s="198">
        <v>2</v>
      </c>
      <c r="F79" s="198">
        <v>23</v>
      </c>
      <c r="G79" s="198">
        <v>5</v>
      </c>
      <c r="H79" s="198">
        <v>20</v>
      </c>
      <c r="I79" s="198">
        <v>8</v>
      </c>
      <c r="J79" s="198">
        <v>3</v>
      </c>
      <c r="K79" s="198">
        <v>3</v>
      </c>
      <c r="L79" s="185">
        <f t="shared" si="16"/>
        <v>67</v>
      </c>
      <c r="M79" s="186">
        <f t="shared" si="16"/>
        <v>20</v>
      </c>
    </row>
    <row r="80" spans="1:13" ht="15" x14ac:dyDescent="0.25">
      <c r="A80" s="197" t="s">
        <v>438</v>
      </c>
      <c r="B80" s="198">
        <v>9</v>
      </c>
      <c r="C80" s="198">
        <v>1</v>
      </c>
      <c r="D80" s="198">
        <v>3</v>
      </c>
      <c r="E80" s="198">
        <v>2</v>
      </c>
      <c r="F80" s="198">
        <v>4</v>
      </c>
      <c r="G80" s="198">
        <v>4</v>
      </c>
      <c r="H80" s="198">
        <v>3</v>
      </c>
      <c r="I80" s="198">
        <v>1</v>
      </c>
      <c r="J80" s="198">
        <v>0</v>
      </c>
      <c r="K80" s="198">
        <v>0</v>
      </c>
      <c r="L80" s="185">
        <f t="shared" si="16"/>
        <v>19</v>
      </c>
      <c r="M80" s="186">
        <f t="shared" si="16"/>
        <v>8</v>
      </c>
    </row>
    <row r="81" spans="1:13" ht="15" x14ac:dyDescent="0.25">
      <c r="A81" s="197" t="s">
        <v>439</v>
      </c>
      <c r="B81" s="198">
        <v>16</v>
      </c>
      <c r="C81" s="198">
        <v>3</v>
      </c>
      <c r="D81" s="198">
        <v>23</v>
      </c>
      <c r="E81" s="198">
        <v>8</v>
      </c>
      <c r="F81" s="198">
        <v>36</v>
      </c>
      <c r="G81" s="198">
        <v>21</v>
      </c>
      <c r="H81" s="198">
        <v>10</v>
      </c>
      <c r="I81" s="198">
        <v>7</v>
      </c>
      <c r="J81" s="198">
        <v>0</v>
      </c>
      <c r="K81" s="198">
        <v>0</v>
      </c>
      <c r="L81" s="185">
        <f t="shared" si="16"/>
        <v>85</v>
      </c>
      <c r="M81" s="186">
        <f t="shared" si="16"/>
        <v>39</v>
      </c>
    </row>
    <row r="82" spans="1:13" x14ac:dyDescent="0.2">
      <c r="A82" s="200" t="s">
        <v>440</v>
      </c>
      <c r="B82" s="184">
        <v>0</v>
      </c>
      <c r="C82" s="184">
        <v>0</v>
      </c>
      <c r="D82" s="184">
        <v>0</v>
      </c>
      <c r="E82" s="184">
        <v>0</v>
      </c>
      <c r="F82" s="184">
        <v>0</v>
      </c>
      <c r="G82" s="184">
        <v>0</v>
      </c>
      <c r="H82" s="184">
        <v>0</v>
      </c>
      <c r="I82" s="184">
        <v>0</v>
      </c>
      <c r="J82" s="184">
        <v>0</v>
      </c>
      <c r="K82" s="184">
        <v>0</v>
      </c>
      <c r="L82" s="185">
        <f t="shared" si="16"/>
        <v>0</v>
      </c>
      <c r="M82" s="186">
        <f t="shared" si="16"/>
        <v>0</v>
      </c>
    </row>
    <row r="83" spans="1:13" x14ac:dyDescent="0.2">
      <c r="A83" s="43" t="s">
        <v>82</v>
      </c>
      <c r="B83" s="185">
        <f>SUM(B78:B82)</f>
        <v>57</v>
      </c>
      <c r="C83" s="185">
        <f t="shared" ref="C83:K83" si="17">SUM(C78:C82)</f>
        <v>7</v>
      </c>
      <c r="D83" s="185">
        <f t="shared" si="17"/>
        <v>66</v>
      </c>
      <c r="E83" s="185">
        <f t="shared" si="17"/>
        <v>18</v>
      </c>
      <c r="F83" s="185">
        <f t="shared" si="17"/>
        <v>182</v>
      </c>
      <c r="G83" s="185">
        <f t="shared" si="17"/>
        <v>69</v>
      </c>
      <c r="H83" s="185">
        <f t="shared" si="17"/>
        <v>189</v>
      </c>
      <c r="I83" s="185">
        <f t="shared" si="17"/>
        <v>74</v>
      </c>
      <c r="J83" s="185">
        <f t="shared" si="17"/>
        <v>14</v>
      </c>
      <c r="K83" s="185">
        <f t="shared" si="17"/>
        <v>9</v>
      </c>
      <c r="L83" s="185">
        <f t="shared" si="16"/>
        <v>508</v>
      </c>
      <c r="M83" s="186">
        <f t="shared" si="16"/>
        <v>177</v>
      </c>
    </row>
    <row r="84" spans="1:13" x14ac:dyDescent="0.2">
      <c r="A84" s="195" t="s">
        <v>120</v>
      </c>
      <c r="B84" s="828"/>
      <c r="C84" s="828"/>
      <c r="D84" s="828"/>
      <c r="E84" s="828"/>
      <c r="F84" s="828"/>
      <c r="G84" s="828"/>
      <c r="H84" s="828"/>
      <c r="I84" s="828"/>
      <c r="J84" s="828"/>
      <c r="K84" s="828"/>
      <c r="L84" s="828"/>
      <c r="M84" s="123"/>
    </row>
    <row r="85" spans="1:13" x14ac:dyDescent="0.2">
      <c r="A85" s="205"/>
      <c r="B85" s="829" t="s">
        <v>431</v>
      </c>
      <c r="C85" s="829"/>
      <c r="D85" s="829" t="s">
        <v>432</v>
      </c>
      <c r="E85" s="829"/>
      <c r="F85" s="829" t="s">
        <v>433</v>
      </c>
      <c r="G85" s="829"/>
      <c r="H85" s="829" t="s">
        <v>434</v>
      </c>
      <c r="I85" s="829"/>
      <c r="J85" s="726" t="s">
        <v>82</v>
      </c>
      <c r="K85" s="726" t="s">
        <v>419</v>
      </c>
      <c r="L85" s="825"/>
      <c r="M85" s="826"/>
    </row>
    <row r="86" spans="1:13" ht="25.5" x14ac:dyDescent="0.2">
      <c r="A86" s="38" t="s">
        <v>435</v>
      </c>
      <c r="B86" s="41" t="s">
        <v>82</v>
      </c>
      <c r="C86" s="41" t="s">
        <v>419</v>
      </c>
      <c r="D86" s="41" t="s">
        <v>82</v>
      </c>
      <c r="E86" s="41" t="s">
        <v>419</v>
      </c>
      <c r="F86" s="41" t="s">
        <v>82</v>
      </c>
      <c r="G86" s="41" t="s">
        <v>419</v>
      </c>
      <c r="H86" s="41" t="s">
        <v>82</v>
      </c>
      <c r="I86" s="41" t="s">
        <v>419</v>
      </c>
      <c r="J86" s="726"/>
      <c r="K86" s="726"/>
      <c r="L86" s="825"/>
      <c r="M86" s="827"/>
    </row>
    <row r="87" spans="1:13" ht="15" x14ac:dyDescent="0.25">
      <c r="A87" s="197" t="s">
        <v>436</v>
      </c>
      <c r="B87" s="198">
        <v>5</v>
      </c>
      <c r="C87" s="198">
        <v>1</v>
      </c>
      <c r="D87" s="198">
        <v>9</v>
      </c>
      <c r="E87" s="198">
        <v>6</v>
      </c>
      <c r="F87" s="198">
        <v>15</v>
      </c>
      <c r="G87" s="198">
        <v>8</v>
      </c>
      <c r="H87" s="198">
        <v>2</v>
      </c>
      <c r="I87" s="198">
        <v>2</v>
      </c>
      <c r="J87" s="198">
        <v>21</v>
      </c>
      <c r="K87" s="198">
        <v>15</v>
      </c>
      <c r="L87" s="185">
        <f t="shared" ref="L87:M92" si="18">SUM(B87,D87,F87,H87,J87)</f>
        <v>52</v>
      </c>
      <c r="M87" s="186">
        <f t="shared" si="18"/>
        <v>32</v>
      </c>
    </row>
    <row r="88" spans="1:13" ht="15" x14ac:dyDescent="0.25">
      <c r="A88" s="197" t="s">
        <v>437</v>
      </c>
      <c r="B88" s="198">
        <v>6</v>
      </c>
      <c r="C88" s="198">
        <v>2</v>
      </c>
      <c r="D88" s="198">
        <v>6</v>
      </c>
      <c r="E88" s="198">
        <v>1</v>
      </c>
      <c r="F88" s="198">
        <v>10</v>
      </c>
      <c r="G88" s="198">
        <v>7</v>
      </c>
      <c r="H88" s="198">
        <v>0</v>
      </c>
      <c r="I88" s="198">
        <v>0</v>
      </c>
      <c r="J88" s="198">
        <v>25</v>
      </c>
      <c r="K88" s="198">
        <v>12</v>
      </c>
      <c r="L88" s="185">
        <f t="shared" si="18"/>
        <v>47</v>
      </c>
      <c r="M88" s="186">
        <f t="shared" si="18"/>
        <v>22</v>
      </c>
    </row>
    <row r="89" spans="1:13" ht="15" x14ac:dyDescent="0.25">
      <c r="A89" s="197" t="s">
        <v>438</v>
      </c>
      <c r="B89" s="198">
        <v>6</v>
      </c>
      <c r="C89" s="198">
        <v>1</v>
      </c>
      <c r="D89" s="198">
        <v>3</v>
      </c>
      <c r="E89" s="198">
        <v>2</v>
      </c>
      <c r="F89" s="198">
        <v>4</v>
      </c>
      <c r="G89" s="198">
        <v>3</v>
      </c>
      <c r="H89" s="198">
        <v>0</v>
      </c>
      <c r="I89" s="198">
        <v>0</v>
      </c>
      <c r="J89" s="198">
        <v>3</v>
      </c>
      <c r="K89" s="198">
        <v>0</v>
      </c>
      <c r="L89" s="185">
        <f t="shared" si="18"/>
        <v>16</v>
      </c>
      <c r="M89" s="186">
        <f t="shared" si="18"/>
        <v>6</v>
      </c>
    </row>
    <row r="90" spans="1:13" ht="15" x14ac:dyDescent="0.25">
      <c r="A90" s="197" t="s">
        <v>439</v>
      </c>
      <c r="B90" s="198">
        <v>5</v>
      </c>
      <c r="C90" s="198">
        <v>1</v>
      </c>
      <c r="D90" s="198">
        <v>15</v>
      </c>
      <c r="E90" s="198">
        <v>8</v>
      </c>
      <c r="F90" s="198">
        <v>40</v>
      </c>
      <c r="G90" s="198">
        <v>18</v>
      </c>
      <c r="H90" s="198">
        <v>13</v>
      </c>
      <c r="I90" s="198">
        <v>10</v>
      </c>
      <c r="J90" s="198">
        <v>23</v>
      </c>
      <c r="K90" s="198">
        <v>16</v>
      </c>
      <c r="L90" s="185">
        <f t="shared" si="18"/>
        <v>96</v>
      </c>
      <c r="M90" s="186">
        <f t="shared" si="18"/>
        <v>53</v>
      </c>
    </row>
    <row r="91" spans="1:13" x14ac:dyDescent="0.2">
      <c r="A91" s="200" t="s">
        <v>440</v>
      </c>
      <c r="B91" s="184">
        <v>0</v>
      </c>
      <c r="C91" s="184">
        <v>0</v>
      </c>
      <c r="D91" s="184">
        <v>0</v>
      </c>
      <c r="E91" s="184">
        <v>0</v>
      </c>
      <c r="F91" s="184">
        <v>0</v>
      </c>
      <c r="G91" s="184">
        <v>0</v>
      </c>
      <c r="H91" s="184">
        <v>0</v>
      </c>
      <c r="I91" s="184">
        <v>0</v>
      </c>
      <c r="J91" s="184">
        <v>0</v>
      </c>
      <c r="K91" s="184">
        <v>0</v>
      </c>
      <c r="L91" s="185">
        <f t="shared" si="18"/>
        <v>0</v>
      </c>
      <c r="M91" s="186">
        <f t="shared" si="18"/>
        <v>0</v>
      </c>
    </row>
    <row r="92" spans="1:13" x14ac:dyDescent="0.2">
      <c r="A92" s="43" t="s">
        <v>82</v>
      </c>
      <c r="B92" s="185">
        <f>SUM(B87:B91)</f>
        <v>22</v>
      </c>
      <c r="C92" s="185">
        <f t="shared" ref="C92:K92" si="19">SUM(C87:C91)</f>
        <v>5</v>
      </c>
      <c r="D92" s="185">
        <f t="shared" si="19"/>
        <v>33</v>
      </c>
      <c r="E92" s="185">
        <f t="shared" si="19"/>
        <v>17</v>
      </c>
      <c r="F92" s="185">
        <f t="shared" si="19"/>
        <v>69</v>
      </c>
      <c r="G92" s="185">
        <f t="shared" si="19"/>
        <v>36</v>
      </c>
      <c r="H92" s="185">
        <f t="shared" si="19"/>
        <v>15</v>
      </c>
      <c r="I92" s="185">
        <f t="shared" si="19"/>
        <v>12</v>
      </c>
      <c r="J92" s="185">
        <f t="shared" si="19"/>
        <v>72</v>
      </c>
      <c r="K92" s="185">
        <f t="shared" si="19"/>
        <v>43</v>
      </c>
      <c r="L92" s="185">
        <f t="shared" si="18"/>
        <v>211</v>
      </c>
      <c r="M92" s="186">
        <f t="shared" si="18"/>
        <v>113</v>
      </c>
    </row>
    <row r="93" spans="1:13" x14ac:dyDescent="0.2">
      <c r="A93" s="195" t="s">
        <v>121</v>
      </c>
      <c r="B93" s="828"/>
      <c r="C93" s="828"/>
      <c r="D93" s="828"/>
      <c r="E93" s="828"/>
      <c r="F93" s="828"/>
      <c r="G93" s="828"/>
      <c r="H93" s="828"/>
      <c r="I93" s="828"/>
      <c r="J93" s="828"/>
      <c r="K93" s="828"/>
      <c r="L93" s="828"/>
      <c r="M93" s="123"/>
    </row>
    <row r="94" spans="1:13" x14ac:dyDescent="0.2">
      <c r="A94" s="205"/>
      <c r="B94" s="829" t="s">
        <v>431</v>
      </c>
      <c r="C94" s="829"/>
      <c r="D94" s="829" t="s">
        <v>432</v>
      </c>
      <c r="E94" s="829"/>
      <c r="F94" s="829" t="s">
        <v>433</v>
      </c>
      <c r="G94" s="829"/>
      <c r="H94" s="829" t="s">
        <v>434</v>
      </c>
      <c r="I94" s="829"/>
      <c r="J94" s="726" t="s">
        <v>82</v>
      </c>
      <c r="K94" s="726" t="s">
        <v>419</v>
      </c>
      <c r="L94" s="825"/>
      <c r="M94" s="826"/>
    </row>
    <row r="95" spans="1:13" ht="25.5" x14ac:dyDescent="0.2">
      <c r="A95" s="38" t="s">
        <v>435</v>
      </c>
      <c r="B95" s="41" t="s">
        <v>82</v>
      </c>
      <c r="C95" s="41" t="s">
        <v>419</v>
      </c>
      <c r="D95" s="41" t="s">
        <v>82</v>
      </c>
      <c r="E95" s="41" t="s">
        <v>419</v>
      </c>
      <c r="F95" s="41" t="s">
        <v>82</v>
      </c>
      <c r="G95" s="41" t="s">
        <v>419</v>
      </c>
      <c r="H95" s="41" t="s">
        <v>82</v>
      </c>
      <c r="I95" s="41" t="s">
        <v>419</v>
      </c>
      <c r="J95" s="726"/>
      <c r="K95" s="726"/>
      <c r="L95" s="825"/>
      <c r="M95" s="827"/>
    </row>
    <row r="96" spans="1:13" ht="15" x14ac:dyDescent="0.25">
      <c r="A96" s="197" t="s">
        <v>436</v>
      </c>
      <c r="B96" s="198">
        <v>1</v>
      </c>
      <c r="C96" s="198">
        <v>0</v>
      </c>
      <c r="D96" s="198">
        <v>2</v>
      </c>
      <c r="E96" s="199">
        <v>0</v>
      </c>
      <c r="F96" s="198">
        <v>16</v>
      </c>
      <c r="G96" s="198">
        <v>8</v>
      </c>
      <c r="H96" s="198">
        <v>0</v>
      </c>
      <c r="I96" s="198">
        <v>0</v>
      </c>
      <c r="J96" s="198">
        <v>27</v>
      </c>
      <c r="K96" s="198">
        <v>15</v>
      </c>
      <c r="L96" s="185">
        <f t="shared" ref="L96:M101" si="20">SUM(B96,D96,F96,H96,J96)</f>
        <v>46</v>
      </c>
      <c r="M96" s="186">
        <f t="shared" si="20"/>
        <v>23</v>
      </c>
    </row>
    <row r="97" spans="1:13" ht="15" x14ac:dyDescent="0.25">
      <c r="A97" s="197" t="s">
        <v>437</v>
      </c>
      <c r="B97" s="198">
        <v>16</v>
      </c>
      <c r="C97" s="198">
        <v>3</v>
      </c>
      <c r="D97" s="198">
        <v>16</v>
      </c>
      <c r="E97" s="198">
        <v>6</v>
      </c>
      <c r="F97" s="198">
        <v>42</v>
      </c>
      <c r="G97" s="198">
        <v>23</v>
      </c>
      <c r="H97" s="198">
        <v>29</v>
      </c>
      <c r="I97" s="198">
        <v>20</v>
      </c>
      <c r="J97" s="198">
        <v>52</v>
      </c>
      <c r="K97" s="198">
        <v>21</v>
      </c>
      <c r="L97" s="185">
        <f t="shared" si="20"/>
        <v>155</v>
      </c>
      <c r="M97" s="186">
        <f t="shared" si="20"/>
        <v>73</v>
      </c>
    </row>
    <row r="98" spans="1:13" ht="15" x14ac:dyDescent="0.25">
      <c r="A98" s="197" t="s">
        <v>438</v>
      </c>
      <c r="B98" s="198">
        <v>3</v>
      </c>
      <c r="C98" s="198">
        <v>1</v>
      </c>
      <c r="D98" s="198">
        <v>5</v>
      </c>
      <c r="E98" s="198">
        <v>1</v>
      </c>
      <c r="F98" s="198">
        <v>3</v>
      </c>
      <c r="G98" s="198">
        <v>2</v>
      </c>
      <c r="H98" s="198">
        <v>3</v>
      </c>
      <c r="I98" s="198">
        <v>3</v>
      </c>
      <c r="J98" s="198">
        <v>4</v>
      </c>
      <c r="K98" s="198">
        <v>3</v>
      </c>
      <c r="L98" s="185">
        <f t="shared" si="20"/>
        <v>18</v>
      </c>
      <c r="M98" s="186">
        <f t="shared" si="20"/>
        <v>10</v>
      </c>
    </row>
    <row r="99" spans="1:13" ht="15" x14ac:dyDescent="0.25">
      <c r="A99" s="197" t="s">
        <v>439</v>
      </c>
      <c r="B99" s="198">
        <v>47</v>
      </c>
      <c r="C99" s="198">
        <v>11</v>
      </c>
      <c r="D99" s="198">
        <v>102</v>
      </c>
      <c r="E99" s="198">
        <v>34</v>
      </c>
      <c r="F99" s="198">
        <v>242</v>
      </c>
      <c r="G99" s="198">
        <v>126</v>
      </c>
      <c r="H99" s="198">
        <v>52</v>
      </c>
      <c r="I99" s="198">
        <v>30</v>
      </c>
      <c r="J99" s="198">
        <v>46</v>
      </c>
      <c r="K99" s="198">
        <v>23</v>
      </c>
      <c r="L99" s="185">
        <f t="shared" si="20"/>
        <v>489</v>
      </c>
      <c r="M99" s="186">
        <f t="shared" si="20"/>
        <v>224</v>
      </c>
    </row>
    <row r="100" spans="1:13" x14ac:dyDescent="0.2">
      <c r="A100" s="200" t="s">
        <v>440</v>
      </c>
      <c r="B100" s="184">
        <v>0</v>
      </c>
      <c r="C100" s="184">
        <v>0</v>
      </c>
      <c r="D100" s="184">
        <v>0</v>
      </c>
      <c r="E100" s="184">
        <v>0</v>
      </c>
      <c r="F100" s="184">
        <v>0</v>
      </c>
      <c r="G100" s="184">
        <v>0</v>
      </c>
      <c r="H100" s="184">
        <v>0</v>
      </c>
      <c r="I100" s="184">
        <v>0</v>
      </c>
      <c r="J100" s="184">
        <v>0</v>
      </c>
      <c r="K100" s="184">
        <v>0</v>
      </c>
      <c r="L100" s="185">
        <f t="shared" si="20"/>
        <v>0</v>
      </c>
      <c r="M100" s="186">
        <f t="shared" si="20"/>
        <v>0</v>
      </c>
    </row>
    <row r="101" spans="1:13" x14ac:dyDescent="0.2">
      <c r="A101" s="43" t="s">
        <v>82</v>
      </c>
      <c r="B101" s="185">
        <f>SUM(B96:B100)</f>
        <v>67</v>
      </c>
      <c r="C101" s="185">
        <f t="shared" ref="C101:K101" si="21">SUM(C96:C100)</f>
        <v>15</v>
      </c>
      <c r="D101" s="185">
        <f t="shared" si="21"/>
        <v>125</v>
      </c>
      <c r="E101" s="185">
        <f t="shared" si="21"/>
        <v>41</v>
      </c>
      <c r="F101" s="185">
        <f t="shared" si="21"/>
        <v>303</v>
      </c>
      <c r="G101" s="185">
        <f t="shared" si="21"/>
        <v>159</v>
      </c>
      <c r="H101" s="185">
        <f t="shared" si="21"/>
        <v>84</v>
      </c>
      <c r="I101" s="185">
        <f t="shared" si="21"/>
        <v>53</v>
      </c>
      <c r="J101" s="185">
        <f t="shared" si="21"/>
        <v>129</v>
      </c>
      <c r="K101" s="185">
        <f t="shared" si="21"/>
        <v>62</v>
      </c>
      <c r="L101" s="185">
        <f t="shared" si="20"/>
        <v>708</v>
      </c>
      <c r="M101" s="186">
        <f t="shared" si="20"/>
        <v>330</v>
      </c>
    </row>
    <row r="102" spans="1:13" x14ac:dyDescent="0.2">
      <c r="A102" s="195" t="s">
        <v>122</v>
      </c>
      <c r="B102" s="828"/>
      <c r="C102" s="828"/>
      <c r="D102" s="828"/>
      <c r="E102" s="828"/>
      <c r="F102" s="828"/>
      <c r="G102" s="828"/>
      <c r="H102" s="828"/>
      <c r="I102" s="828"/>
      <c r="J102" s="828"/>
      <c r="K102" s="828"/>
      <c r="L102" s="828"/>
      <c r="M102" s="123"/>
    </row>
    <row r="103" spans="1:13" x14ac:dyDescent="0.2">
      <c r="A103" s="205"/>
      <c r="B103" s="829" t="s">
        <v>431</v>
      </c>
      <c r="C103" s="829"/>
      <c r="D103" s="829" t="s">
        <v>432</v>
      </c>
      <c r="E103" s="829"/>
      <c r="F103" s="829" t="s">
        <v>433</v>
      </c>
      <c r="G103" s="829"/>
      <c r="H103" s="829" t="s">
        <v>434</v>
      </c>
      <c r="I103" s="829"/>
      <c r="J103" s="726" t="s">
        <v>82</v>
      </c>
      <c r="K103" s="726" t="s">
        <v>419</v>
      </c>
      <c r="L103" s="825"/>
      <c r="M103" s="826"/>
    </row>
    <row r="104" spans="1:13" ht="25.5" x14ac:dyDescent="0.2">
      <c r="A104" s="38" t="s">
        <v>435</v>
      </c>
      <c r="B104" s="41" t="s">
        <v>82</v>
      </c>
      <c r="C104" s="41" t="s">
        <v>419</v>
      </c>
      <c r="D104" s="41" t="s">
        <v>82</v>
      </c>
      <c r="E104" s="41" t="s">
        <v>419</v>
      </c>
      <c r="F104" s="41" t="s">
        <v>82</v>
      </c>
      <c r="G104" s="41" t="s">
        <v>419</v>
      </c>
      <c r="H104" s="41" t="s">
        <v>82</v>
      </c>
      <c r="I104" s="41" t="s">
        <v>419</v>
      </c>
      <c r="J104" s="726"/>
      <c r="K104" s="726"/>
      <c r="L104" s="825"/>
      <c r="M104" s="827"/>
    </row>
    <row r="105" spans="1:13" ht="15" x14ac:dyDescent="0.25">
      <c r="A105" s="197" t="s">
        <v>436</v>
      </c>
      <c r="B105" s="198">
        <v>4</v>
      </c>
      <c r="C105" s="198">
        <v>1</v>
      </c>
      <c r="D105" s="198">
        <v>16</v>
      </c>
      <c r="E105" s="198">
        <v>3</v>
      </c>
      <c r="F105" s="198">
        <v>28</v>
      </c>
      <c r="G105" s="198">
        <v>16</v>
      </c>
      <c r="H105" s="198">
        <v>6</v>
      </c>
      <c r="I105" s="198">
        <v>1</v>
      </c>
      <c r="J105" s="198">
        <v>153</v>
      </c>
      <c r="K105" s="198">
        <v>68</v>
      </c>
      <c r="L105" s="185">
        <f t="shared" ref="L105:M110" si="22">SUM(B105,D105,F105,H105,J105)</f>
        <v>207</v>
      </c>
      <c r="M105" s="186">
        <f t="shared" si="22"/>
        <v>89</v>
      </c>
    </row>
    <row r="106" spans="1:13" ht="15" x14ac:dyDescent="0.25">
      <c r="A106" s="197" t="s">
        <v>437</v>
      </c>
      <c r="B106" s="198">
        <v>10</v>
      </c>
      <c r="C106" s="198">
        <v>1</v>
      </c>
      <c r="D106" s="198">
        <v>6</v>
      </c>
      <c r="E106" s="198">
        <v>1</v>
      </c>
      <c r="F106" s="198">
        <v>24</v>
      </c>
      <c r="G106" s="198">
        <v>8</v>
      </c>
      <c r="H106" s="198">
        <v>4</v>
      </c>
      <c r="I106" s="198">
        <v>3</v>
      </c>
      <c r="J106" s="198">
        <v>102</v>
      </c>
      <c r="K106" s="198">
        <v>54</v>
      </c>
      <c r="L106" s="185">
        <f t="shared" si="22"/>
        <v>146</v>
      </c>
      <c r="M106" s="186">
        <f t="shared" si="22"/>
        <v>67</v>
      </c>
    </row>
    <row r="107" spans="1:13" ht="15" x14ac:dyDescent="0.25">
      <c r="A107" s="197" t="s">
        <v>438</v>
      </c>
      <c r="B107" s="198">
        <v>2</v>
      </c>
      <c r="C107" s="198">
        <v>1</v>
      </c>
      <c r="D107" s="198">
        <v>10</v>
      </c>
      <c r="E107" s="198">
        <v>3</v>
      </c>
      <c r="F107" s="198">
        <v>15</v>
      </c>
      <c r="G107" s="198">
        <v>10</v>
      </c>
      <c r="H107" s="198">
        <v>3</v>
      </c>
      <c r="I107" s="198">
        <v>2</v>
      </c>
      <c r="J107" s="198">
        <v>50</v>
      </c>
      <c r="K107" s="198">
        <v>35</v>
      </c>
      <c r="L107" s="185">
        <f t="shared" si="22"/>
        <v>80</v>
      </c>
      <c r="M107" s="186">
        <f t="shared" si="22"/>
        <v>51</v>
      </c>
    </row>
    <row r="108" spans="1:13" ht="15" x14ac:dyDescent="0.25">
      <c r="A108" s="197" t="s">
        <v>439</v>
      </c>
      <c r="B108" s="198">
        <v>58</v>
      </c>
      <c r="C108" s="198">
        <v>6</v>
      </c>
      <c r="D108" s="198">
        <v>99</v>
      </c>
      <c r="E108" s="198">
        <v>27</v>
      </c>
      <c r="F108" s="198">
        <v>215</v>
      </c>
      <c r="G108" s="198">
        <v>83</v>
      </c>
      <c r="H108" s="198">
        <v>16</v>
      </c>
      <c r="I108" s="198">
        <v>4</v>
      </c>
      <c r="J108" s="198">
        <v>183</v>
      </c>
      <c r="K108" s="198">
        <v>80</v>
      </c>
      <c r="L108" s="185">
        <f t="shared" si="22"/>
        <v>571</v>
      </c>
      <c r="M108" s="186">
        <f t="shared" si="22"/>
        <v>200</v>
      </c>
    </row>
    <row r="109" spans="1:13" x14ac:dyDescent="0.2">
      <c r="A109" s="200" t="s">
        <v>440</v>
      </c>
      <c r="B109" s="184">
        <v>0</v>
      </c>
      <c r="C109" s="184">
        <v>0</v>
      </c>
      <c r="D109" s="184">
        <v>0</v>
      </c>
      <c r="E109" s="184">
        <v>0</v>
      </c>
      <c r="F109" s="184">
        <v>0</v>
      </c>
      <c r="G109" s="184">
        <v>0</v>
      </c>
      <c r="H109" s="184">
        <v>0</v>
      </c>
      <c r="I109" s="184">
        <v>0</v>
      </c>
      <c r="J109" s="184">
        <v>0</v>
      </c>
      <c r="K109" s="184">
        <v>0</v>
      </c>
      <c r="L109" s="185">
        <f t="shared" si="22"/>
        <v>0</v>
      </c>
      <c r="M109" s="186">
        <f t="shared" si="22"/>
        <v>0</v>
      </c>
    </row>
    <row r="110" spans="1:13" x14ac:dyDescent="0.2">
      <c r="A110" s="43" t="s">
        <v>82</v>
      </c>
      <c r="B110" s="185">
        <f>SUM(B105:B109)</f>
        <v>74</v>
      </c>
      <c r="C110" s="185">
        <f t="shared" ref="C110:K110" si="23">SUM(C105:C109)</f>
        <v>9</v>
      </c>
      <c r="D110" s="185">
        <f t="shared" si="23"/>
        <v>131</v>
      </c>
      <c r="E110" s="185">
        <f t="shared" si="23"/>
        <v>34</v>
      </c>
      <c r="F110" s="185">
        <f t="shared" si="23"/>
        <v>282</v>
      </c>
      <c r="G110" s="185">
        <f t="shared" si="23"/>
        <v>117</v>
      </c>
      <c r="H110" s="185">
        <f t="shared" si="23"/>
        <v>29</v>
      </c>
      <c r="I110" s="185">
        <f t="shared" si="23"/>
        <v>10</v>
      </c>
      <c r="J110" s="185">
        <f t="shared" si="23"/>
        <v>488</v>
      </c>
      <c r="K110" s="185">
        <f t="shared" si="23"/>
        <v>237</v>
      </c>
      <c r="L110" s="185">
        <f t="shared" si="22"/>
        <v>1004</v>
      </c>
      <c r="M110" s="186">
        <f t="shared" si="22"/>
        <v>407</v>
      </c>
    </row>
    <row r="111" spans="1:13" x14ac:dyDescent="0.2">
      <c r="A111" s="195" t="s">
        <v>123</v>
      </c>
      <c r="B111" s="828"/>
      <c r="C111" s="828"/>
      <c r="D111" s="828"/>
      <c r="E111" s="828"/>
      <c r="F111" s="828"/>
      <c r="G111" s="828"/>
      <c r="H111" s="828"/>
      <c r="I111" s="828"/>
      <c r="J111" s="828"/>
      <c r="K111" s="828"/>
      <c r="L111" s="828"/>
      <c r="M111" s="123"/>
    </row>
    <row r="112" spans="1:13" x14ac:dyDescent="0.2">
      <c r="A112" s="205"/>
      <c r="B112" s="829" t="s">
        <v>431</v>
      </c>
      <c r="C112" s="829"/>
      <c r="D112" s="829" t="s">
        <v>432</v>
      </c>
      <c r="E112" s="829"/>
      <c r="F112" s="829" t="s">
        <v>433</v>
      </c>
      <c r="G112" s="829"/>
      <c r="H112" s="829" t="s">
        <v>434</v>
      </c>
      <c r="I112" s="829"/>
      <c r="J112" s="726" t="s">
        <v>82</v>
      </c>
      <c r="K112" s="726" t="s">
        <v>419</v>
      </c>
      <c r="L112" s="825"/>
      <c r="M112" s="826"/>
    </row>
    <row r="113" spans="1:13" ht="25.5" x14ac:dyDescent="0.2">
      <c r="A113" s="38" t="s">
        <v>435</v>
      </c>
      <c r="B113" s="41" t="s">
        <v>82</v>
      </c>
      <c r="C113" s="41" t="s">
        <v>419</v>
      </c>
      <c r="D113" s="41" t="s">
        <v>82</v>
      </c>
      <c r="E113" s="41" t="s">
        <v>419</v>
      </c>
      <c r="F113" s="41" t="s">
        <v>82</v>
      </c>
      <c r="G113" s="41" t="s">
        <v>419</v>
      </c>
      <c r="H113" s="41" t="s">
        <v>82</v>
      </c>
      <c r="I113" s="41" t="s">
        <v>419</v>
      </c>
      <c r="J113" s="726"/>
      <c r="K113" s="726"/>
      <c r="L113" s="825"/>
      <c r="M113" s="827"/>
    </row>
    <row r="114" spans="1:13" ht="15" x14ac:dyDescent="0.25">
      <c r="A114" s="197" t="s">
        <v>436</v>
      </c>
      <c r="B114" s="198">
        <v>5</v>
      </c>
      <c r="C114" s="198">
        <v>0</v>
      </c>
      <c r="D114" s="198">
        <v>3</v>
      </c>
      <c r="E114" s="198">
        <v>1</v>
      </c>
      <c r="F114" s="198">
        <v>1</v>
      </c>
      <c r="G114" s="198">
        <v>1</v>
      </c>
      <c r="H114" s="198">
        <v>11</v>
      </c>
      <c r="I114" s="198">
        <v>1</v>
      </c>
      <c r="J114" s="198">
        <v>30</v>
      </c>
      <c r="K114" s="198">
        <v>7</v>
      </c>
      <c r="L114" s="185">
        <f t="shared" ref="L114:M119" si="24">SUM(B114,D114,F114,H114,J114)</f>
        <v>50</v>
      </c>
      <c r="M114" s="186">
        <f t="shared" si="24"/>
        <v>10</v>
      </c>
    </row>
    <row r="115" spans="1:13" ht="15" x14ac:dyDescent="0.25">
      <c r="A115" s="197" t="s">
        <v>437</v>
      </c>
      <c r="B115" s="198">
        <v>14</v>
      </c>
      <c r="C115" s="198">
        <v>0</v>
      </c>
      <c r="D115" s="198">
        <v>9</v>
      </c>
      <c r="E115" s="198">
        <v>1</v>
      </c>
      <c r="F115" s="198">
        <v>6</v>
      </c>
      <c r="G115" s="198">
        <v>5</v>
      </c>
      <c r="H115" s="198">
        <v>23</v>
      </c>
      <c r="I115" s="198">
        <v>4</v>
      </c>
      <c r="J115" s="198">
        <v>56</v>
      </c>
      <c r="K115" s="198">
        <v>22</v>
      </c>
      <c r="L115" s="185">
        <f t="shared" si="24"/>
        <v>108</v>
      </c>
      <c r="M115" s="186">
        <f t="shared" si="24"/>
        <v>32</v>
      </c>
    </row>
    <row r="116" spans="1:13" ht="15" x14ac:dyDescent="0.25">
      <c r="A116" s="197" t="s">
        <v>438</v>
      </c>
      <c r="B116" s="198">
        <v>4</v>
      </c>
      <c r="C116" s="198">
        <v>1</v>
      </c>
      <c r="D116" s="198">
        <v>6</v>
      </c>
      <c r="E116" s="199">
        <v>0</v>
      </c>
      <c r="F116" s="198">
        <v>4</v>
      </c>
      <c r="G116" s="198">
        <v>2</v>
      </c>
      <c r="H116" s="198">
        <v>10</v>
      </c>
      <c r="I116" s="198">
        <v>1</v>
      </c>
      <c r="J116" s="198">
        <v>21</v>
      </c>
      <c r="K116" s="198">
        <v>9</v>
      </c>
      <c r="L116" s="185">
        <f t="shared" si="24"/>
        <v>45</v>
      </c>
      <c r="M116" s="186">
        <f t="shared" si="24"/>
        <v>13</v>
      </c>
    </row>
    <row r="117" spans="1:13" ht="15" x14ac:dyDescent="0.25">
      <c r="A117" s="197" t="s">
        <v>439</v>
      </c>
      <c r="B117" s="198">
        <v>70</v>
      </c>
      <c r="C117" s="198">
        <v>3</v>
      </c>
      <c r="D117" s="198">
        <v>134</v>
      </c>
      <c r="E117" s="198">
        <v>11</v>
      </c>
      <c r="F117" s="198">
        <v>110</v>
      </c>
      <c r="G117" s="198">
        <v>21</v>
      </c>
      <c r="H117" s="198">
        <v>28</v>
      </c>
      <c r="I117" s="198">
        <v>8</v>
      </c>
      <c r="J117" s="198">
        <v>253</v>
      </c>
      <c r="K117" s="198">
        <v>58</v>
      </c>
      <c r="L117" s="185">
        <f t="shared" si="24"/>
        <v>595</v>
      </c>
      <c r="M117" s="186">
        <f t="shared" si="24"/>
        <v>101</v>
      </c>
    </row>
    <row r="118" spans="1:13" x14ac:dyDescent="0.2">
      <c r="A118" s="200" t="s">
        <v>440</v>
      </c>
      <c r="B118" s="184">
        <v>0</v>
      </c>
      <c r="C118" s="184">
        <v>0</v>
      </c>
      <c r="D118" s="184">
        <v>0</v>
      </c>
      <c r="E118" s="184">
        <v>0</v>
      </c>
      <c r="F118" s="184">
        <v>0</v>
      </c>
      <c r="G118" s="184">
        <v>0</v>
      </c>
      <c r="H118" s="184">
        <v>0</v>
      </c>
      <c r="I118" s="184">
        <v>0</v>
      </c>
      <c r="J118" s="184">
        <v>0</v>
      </c>
      <c r="K118" s="184">
        <v>0</v>
      </c>
      <c r="L118" s="185">
        <f t="shared" si="24"/>
        <v>0</v>
      </c>
      <c r="M118" s="186">
        <f t="shared" si="24"/>
        <v>0</v>
      </c>
    </row>
    <row r="119" spans="1:13" x14ac:dyDescent="0.2">
      <c r="A119" s="43" t="s">
        <v>82</v>
      </c>
      <c r="B119" s="185">
        <f>SUM(B114:B118)</f>
        <v>93</v>
      </c>
      <c r="C119" s="185">
        <f t="shared" ref="C119:K119" si="25">SUM(C114:C118)</f>
        <v>4</v>
      </c>
      <c r="D119" s="185">
        <f t="shared" si="25"/>
        <v>152</v>
      </c>
      <c r="E119" s="185">
        <f t="shared" si="25"/>
        <v>13</v>
      </c>
      <c r="F119" s="185">
        <f t="shared" si="25"/>
        <v>121</v>
      </c>
      <c r="G119" s="185">
        <f t="shared" si="25"/>
        <v>29</v>
      </c>
      <c r="H119" s="185">
        <f t="shared" si="25"/>
        <v>72</v>
      </c>
      <c r="I119" s="185">
        <f t="shared" si="25"/>
        <v>14</v>
      </c>
      <c r="J119" s="185">
        <f t="shared" si="25"/>
        <v>360</v>
      </c>
      <c r="K119" s="185">
        <f t="shared" si="25"/>
        <v>96</v>
      </c>
      <c r="L119" s="185">
        <f t="shared" si="24"/>
        <v>798</v>
      </c>
      <c r="M119" s="186">
        <f t="shared" si="24"/>
        <v>156</v>
      </c>
    </row>
    <row r="120" spans="1:13" x14ac:dyDescent="0.2">
      <c r="A120" s="195" t="s">
        <v>124</v>
      </c>
      <c r="B120" s="828"/>
      <c r="C120" s="828"/>
      <c r="D120" s="828"/>
      <c r="E120" s="828"/>
      <c r="F120" s="828"/>
      <c r="G120" s="828"/>
      <c r="H120" s="828"/>
      <c r="I120" s="828"/>
      <c r="J120" s="828"/>
      <c r="K120" s="828"/>
      <c r="L120" s="828"/>
      <c r="M120" s="123"/>
    </row>
    <row r="121" spans="1:13" x14ac:dyDescent="0.2">
      <c r="A121" s="205"/>
      <c r="B121" s="829" t="s">
        <v>431</v>
      </c>
      <c r="C121" s="829"/>
      <c r="D121" s="829" t="s">
        <v>432</v>
      </c>
      <c r="E121" s="829"/>
      <c r="F121" s="829" t="s">
        <v>433</v>
      </c>
      <c r="G121" s="829"/>
      <c r="H121" s="829" t="s">
        <v>434</v>
      </c>
      <c r="I121" s="829"/>
      <c r="J121" s="726" t="s">
        <v>82</v>
      </c>
      <c r="K121" s="726" t="s">
        <v>419</v>
      </c>
      <c r="L121" s="825"/>
      <c r="M121" s="826"/>
    </row>
    <row r="122" spans="1:13" ht="25.5" x14ac:dyDescent="0.2">
      <c r="A122" s="38" t="s">
        <v>435</v>
      </c>
      <c r="B122" s="41" t="s">
        <v>82</v>
      </c>
      <c r="C122" s="41" t="s">
        <v>419</v>
      </c>
      <c r="D122" s="41" t="s">
        <v>82</v>
      </c>
      <c r="E122" s="41" t="s">
        <v>419</v>
      </c>
      <c r="F122" s="41" t="s">
        <v>82</v>
      </c>
      <c r="G122" s="41" t="s">
        <v>419</v>
      </c>
      <c r="H122" s="41" t="s">
        <v>82</v>
      </c>
      <c r="I122" s="41" t="s">
        <v>419</v>
      </c>
      <c r="J122" s="726"/>
      <c r="K122" s="726"/>
      <c r="L122" s="825"/>
      <c r="M122" s="827"/>
    </row>
    <row r="123" spans="1:13" ht="15" x14ac:dyDescent="0.25">
      <c r="A123" s="197" t="s">
        <v>436</v>
      </c>
      <c r="B123" s="198">
        <v>1</v>
      </c>
      <c r="C123" s="198">
        <v>0</v>
      </c>
      <c r="D123" s="198">
        <v>4</v>
      </c>
      <c r="E123" s="198">
        <v>1</v>
      </c>
      <c r="F123" s="198">
        <v>4</v>
      </c>
      <c r="G123" s="198">
        <v>4</v>
      </c>
      <c r="H123" s="198">
        <v>3</v>
      </c>
      <c r="I123" s="198">
        <v>2</v>
      </c>
      <c r="J123" s="198">
        <v>19</v>
      </c>
      <c r="K123" s="198">
        <v>16</v>
      </c>
      <c r="L123" s="185">
        <f t="shared" ref="L123:M128" si="26">SUM(B123,D123,F123,H123,J123)</f>
        <v>31</v>
      </c>
      <c r="M123" s="186">
        <f t="shared" si="26"/>
        <v>23</v>
      </c>
    </row>
    <row r="124" spans="1:13" ht="15" x14ac:dyDescent="0.25">
      <c r="A124" s="197" t="s">
        <v>437</v>
      </c>
      <c r="B124" s="198">
        <v>2</v>
      </c>
      <c r="C124" s="198">
        <v>0</v>
      </c>
      <c r="D124" s="198">
        <v>11</v>
      </c>
      <c r="E124" s="198">
        <v>4</v>
      </c>
      <c r="F124" s="198">
        <v>28</v>
      </c>
      <c r="G124" s="198">
        <v>21</v>
      </c>
      <c r="H124" s="198">
        <v>17</v>
      </c>
      <c r="I124" s="198">
        <v>10</v>
      </c>
      <c r="J124" s="198">
        <v>4</v>
      </c>
      <c r="K124" s="198">
        <v>2</v>
      </c>
      <c r="L124" s="185">
        <f t="shared" si="26"/>
        <v>62</v>
      </c>
      <c r="M124" s="186">
        <f t="shared" si="26"/>
        <v>37</v>
      </c>
    </row>
    <row r="125" spans="1:13" ht="15" x14ac:dyDescent="0.25">
      <c r="A125" s="197" t="s">
        <v>438</v>
      </c>
      <c r="B125" s="198">
        <v>2</v>
      </c>
      <c r="C125" s="198">
        <v>0</v>
      </c>
      <c r="D125" s="198">
        <v>1</v>
      </c>
      <c r="E125" s="198">
        <v>1</v>
      </c>
      <c r="F125" s="198">
        <v>10</v>
      </c>
      <c r="G125" s="198">
        <v>7</v>
      </c>
      <c r="H125" s="198">
        <v>10</v>
      </c>
      <c r="I125" s="198">
        <v>8</v>
      </c>
      <c r="J125" s="198">
        <v>1</v>
      </c>
      <c r="K125" s="198">
        <v>1</v>
      </c>
      <c r="L125" s="185">
        <f t="shared" si="26"/>
        <v>24</v>
      </c>
      <c r="M125" s="186">
        <f t="shared" si="26"/>
        <v>17</v>
      </c>
    </row>
    <row r="126" spans="1:13" ht="15" x14ac:dyDescent="0.25">
      <c r="A126" s="197" t="s">
        <v>439</v>
      </c>
      <c r="B126" s="198">
        <v>22</v>
      </c>
      <c r="C126" s="198">
        <v>9</v>
      </c>
      <c r="D126" s="198">
        <v>41</v>
      </c>
      <c r="E126" s="198">
        <v>30</v>
      </c>
      <c r="F126" s="198">
        <v>88</v>
      </c>
      <c r="G126" s="198">
        <v>53</v>
      </c>
      <c r="H126" s="198">
        <v>19</v>
      </c>
      <c r="I126" s="198">
        <v>10</v>
      </c>
      <c r="J126" s="198">
        <v>5</v>
      </c>
      <c r="K126" s="198">
        <v>0</v>
      </c>
      <c r="L126" s="185">
        <f t="shared" si="26"/>
        <v>175</v>
      </c>
      <c r="M126" s="186">
        <f t="shared" si="26"/>
        <v>102</v>
      </c>
    </row>
    <row r="127" spans="1:13" x14ac:dyDescent="0.2">
      <c r="A127" s="200" t="s">
        <v>440</v>
      </c>
      <c r="B127" s="184">
        <v>0</v>
      </c>
      <c r="C127" s="184">
        <v>0</v>
      </c>
      <c r="D127" s="184">
        <v>0</v>
      </c>
      <c r="E127" s="184">
        <v>0</v>
      </c>
      <c r="F127" s="184">
        <v>0</v>
      </c>
      <c r="G127" s="184">
        <v>0</v>
      </c>
      <c r="H127" s="184">
        <v>0</v>
      </c>
      <c r="I127" s="184">
        <v>0</v>
      </c>
      <c r="J127" s="184">
        <v>0</v>
      </c>
      <c r="K127" s="184">
        <v>0</v>
      </c>
      <c r="L127" s="185">
        <f t="shared" si="26"/>
        <v>0</v>
      </c>
      <c r="M127" s="186">
        <f t="shared" si="26"/>
        <v>0</v>
      </c>
    </row>
    <row r="128" spans="1:13" x14ac:dyDescent="0.2">
      <c r="A128" s="43" t="s">
        <v>82</v>
      </c>
      <c r="B128" s="185">
        <f>SUM(B123:B127)</f>
        <v>27</v>
      </c>
      <c r="C128" s="185">
        <f t="shared" ref="C128:K128" si="27">SUM(C123:C127)</f>
        <v>9</v>
      </c>
      <c r="D128" s="185">
        <f t="shared" si="27"/>
        <v>57</v>
      </c>
      <c r="E128" s="185">
        <f t="shared" si="27"/>
        <v>36</v>
      </c>
      <c r="F128" s="185">
        <f t="shared" si="27"/>
        <v>130</v>
      </c>
      <c r="G128" s="185">
        <f t="shared" si="27"/>
        <v>85</v>
      </c>
      <c r="H128" s="185">
        <f t="shared" si="27"/>
        <v>49</v>
      </c>
      <c r="I128" s="185">
        <f t="shared" si="27"/>
        <v>30</v>
      </c>
      <c r="J128" s="185">
        <f t="shared" si="27"/>
        <v>29</v>
      </c>
      <c r="K128" s="185">
        <f t="shared" si="27"/>
        <v>19</v>
      </c>
      <c r="L128" s="185">
        <f t="shared" si="26"/>
        <v>292</v>
      </c>
      <c r="M128" s="186">
        <f t="shared" si="26"/>
        <v>179</v>
      </c>
    </row>
    <row r="129" spans="1:13" x14ac:dyDescent="0.2">
      <c r="A129" s="195" t="s">
        <v>125</v>
      </c>
      <c r="B129" s="828"/>
      <c r="C129" s="828"/>
      <c r="D129" s="828"/>
      <c r="E129" s="828"/>
      <c r="F129" s="828"/>
      <c r="G129" s="828"/>
      <c r="H129" s="828"/>
      <c r="I129" s="828"/>
      <c r="J129" s="828"/>
      <c r="K129" s="828"/>
      <c r="L129" s="828"/>
      <c r="M129" s="123"/>
    </row>
    <row r="130" spans="1:13" x14ac:dyDescent="0.2">
      <c r="A130" s="205"/>
      <c r="B130" s="829" t="s">
        <v>431</v>
      </c>
      <c r="C130" s="829"/>
      <c r="D130" s="829" t="s">
        <v>432</v>
      </c>
      <c r="E130" s="829"/>
      <c r="F130" s="829" t="s">
        <v>433</v>
      </c>
      <c r="G130" s="829"/>
      <c r="H130" s="829" t="s">
        <v>434</v>
      </c>
      <c r="I130" s="829"/>
      <c r="J130" s="726" t="s">
        <v>82</v>
      </c>
      <c r="K130" s="726" t="s">
        <v>419</v>
      </c>
      <c r="L130" s="825"/>
      <c r="M130" s="826"/>
    </row>
    <row r="131" spans="1:13" ht="25.5" x14ac:dyDescent="0.2">
      <c r="A131" s="38" t="s">
        <v>435</v>
      </c>
      <c r="B131" s="41" t="s">
        <v>82</v>
      </c>
      <c r="C131" s="41" t="s">
        <v>419</v>
      </c>
      <c r="D131" s="41" t="s">
        <v>82</v>
      </c>
      <c r="E131" s="41" t="s">
        <v>419</v>
      </c>
      <c r="F131" s="41" t="s">
        <v>82</v>
      </c>
      <c r="G131" s="41" t="s">
        <v>419</v>
      </c>
      <c r="H131" s="41" t="s">
        <v>82</v>
      </c>
      <c r="I131" s="41" t="s">
        <v>419</v>
      </c>
      <c r="J131" s="726"/>
      <c r="K131" s="726"/>
      <c r="L131" s="825"/>
      <c r="M131" s="827"/>
    </row>
    <row r="132" spans="1:13" ht="15" x14ac:dyDescent="0.25">
      <c r="A132" s="197" t="s">
        <v>436</v>
      </c>
      <c r="B132" s="198">
        <v>5</v>
      </c>
      <c r="C132" s="198">
        <v>0</v>
      </c>
      <c r="D132" s="198">
        <v>4</v>
      </c>
      <c r="E132" s="198">
        <v>1</v>
      </c>
      <c r="F132" s="198">
        <v>9</v>
      </c>
      <c r="G132" s="198">
        <v>2</v>
      </c>
      <c r="H132" s="198">
        <v>6</v>
      </c>
      <c r="I132" s="198">
        <v>2</v>
      </c>
      <c r="J132" s="198">
        <v>20</v>
      </c>
      <c r="K132" s="198">
        <v>10</v>
      </c>
      <c r="L132" s="185">
        <f t="shared" ref="L132:M137" si="28">SUM(B132,D132,F132,H132,J132)</f>
        <v>44</v>
      </c>
      <c r="M132" s="186">
        <f t="shared" si="28"/>
        <v>15</v>
      </c>
    </row>
    <row r="133" spans="1:13" ht="15" x14ac:dyDescent="0.25">
      <c r="A133" s="197" t="s">
        <v>437</v>
      </c>
      <c r="B133" s="198">
        <v>4</v>
      </c>
      <c r="C133" s="198">
        <v>0</v>
      </c>
      <c r="D133" s="198">
        <v>6</v>
      </c>
      <c r="E133" s="198">
        <v>2</v>
      </c>
      <c r="F133" s="198">
        <v>19</v>
      </c>
      <c r="G133" s="198">
        <v>8</v>
      </c>
      <c r="H133" s="198">
        <v>5</v>
      </c>
      <c r="I133" s="198">
        <v>3</v>
      </c>
      <c r="J133" s="198">
        <v>18</v>
      </c>
      <c r="K133" s="198">
        <v>4</v>
      </c>
      <c r="L133" s="185">
        <f t="shared" si="28"/>
        <v>52</v>
      </c>
      <c r="M133" s="186">
        <f t="shared" si="28"/>
        <v>17</v>
      </c>
    </row>
    <row r="134" spans="1:13" ht="15" x14ac:dyDescent="0.25">
      <c r="A134" s="197" t="s">
        <v>438</v>
      </c>
      <c r="B134" s="198">
        <v>1</v>
      </c>
      <c r="C134" s="198">
        <v>0</v>
      </c>
      <c r="D134" s="198">
        <v>3</v>
      </c>
      <c r="E134" s="199">
        <v>0</v>
      </c>
      <c r="F134" s="198">
        <v>9</v>
      </c>
      <c r="G134" s="198">
        <v>7</v>
      </c>
      <c r="H134" s="198">
        <v>3</v>
      </c>
      <c r="I134" s="198">
        <v>2</v>
      </c>
      <c r="J134" s="198">
        <v>3</v>
      </c>
      <c r="K134" s="198">
        <v>1</v>
      </c>
      <c r="L134" s="185">
        <f t="shared" si="28"/>
        <v>19</v>
      </c>
      <c r="M134" s="186">
        <f t="shared" si="28"/>
        <v>10</v>
      </c>
    </row>
    <row r="135" spans="1:13" ht="15" x14ac:dyDescent="0.25">
      <c r="A135" s="197" t="s">
        <v>439</v>
      </c>
      <c r="B135" s="198">
        <v>13</v>
      </c>
      <c r="C135" s="198">
        <v>2</v>
      </c>
      <c r="D135" s="198">
        <v>32</v>
      </c>
      <c r="E135" s="198">
        <v>4</v>
      </c>
      <c r="F135" s="198">
        <v>66</v>
      </c>
      <c r="G135" s="198">
        <v>23</v>
      </c>
      <c r="H135" s="198">
        <v>23</v>
      </c>
      <c r="I135" s="198">
        <v>16</v>
      </c>
      <c r="J135" s="198">
        <v>31</v>
      </c>
      <c r="K135" s="198">
        <v>13</v>
      </c>
      <c r="L135" s="185">
        <f t="shared" si="28"/>
        <v>165</v>
      </c>
      <c r="M135" s="186">
        <f t="shared" si="28"/>
        <v>58</v>
      </c>
    </row>
    <row r="136" spans="1:13" x14ac:dyDescent="0.2">
      <c r="A136" s="200" t="s">
        <v>440</v>
      </c>
      <c r="B136" s="184">
        <v>0</v>
      </c>
      <c r="C136" s="184">
        <v>0</v>
      </c>
      <c r="D136" s="184">
        <v>0</v>
      </c>
      <c r="E136" s="184">
        <v>0</v>
      </c>
      <c r="F136" s="184">
        <v>0</v>
      </c>
      <c r="G136" s="184">
        <v>0</v>
      </c>
      <c r="H136" s="184">
        <v>0</v>
      </c>
      <c r="I136" s="184">
        <v>0</v>
      </c>
      <c r="J136" s="184">
        <v>0</v>
      </c>
      <c r="K136" s="184">
        <v>0</v>
      </c>
      <c r="L136" s="185">
        <f t="shared" si="28"/>
        <v>0</v>
      </c>
      <c r="M136" s="186">
        <f t="shared" si="28"/>
        <v>0</v>
      </c>
    </row>
    <row r="137" spans="1:13" x14ac:dyDescent="0.2">
      <c r="A137" s="43" t="s">
        <v>82</v>
      </c>
      <c r="B137" s="185">
        <f>SUM(B132:B136)</f>
        <v>23</v>
      </c>
      <c r="C137" s="185">
        <f t="shared" ref="C137:K137" si="29">SUM(C132:C136)</f>
        <v>2</v>
      </c>
      <c r="D137" s="185">
        <f t="shared" si="29"/>
        <v>45</v>
      </c>
      <c r="E137" s="185">
        <f t="shared" si="29"/>
        <v>7</v>
      </c>
      <c r="F137" s="185">
        <f t="shared" si="29"/>
        <v>103</v>
      </c>
      <c r="G137" s="185">
        <f t="shared" si="29"/>
        <v>40</v>
      </c>
      <c r="H137" s="185">
        <f t="shared" si="29"/>
        <v>37</v>
      </c>
      <c r="I137" s="185">
        <f t="shared" si="29"/>
        <v>23</v>
      </c>
      <c r="J137" s="185">
        <f t="shared" si="29"/>
        <v>72</v>
      </c>
      <c r="K137" s="185">
        <f t="shared" si="29"/>
        <v>28</v>
      </c>
      <c r="L137" s="185">
        <f t="shared" si="28"/>
        <v>280</v>
      </c>
      <c r="M137" s="186">
        <f t="shared" si="28"/>
        <v>100</v>
      </c>
    </row>
    <row r="138" spans="1:13" x14ac:dyDescent="0.2">
      <c r="A138" s="195" t="s">
        <v>126</v>
      </c>
      <c r="B138" s="828"/>
      <c r="C138" s="828"/>
      <c r="D138" s="828"/>
      <c r="E138" s="828"/>
      <c r="F138" s="828"/>
      <c r="G138" s="828"/>
      <c r="H138" s="828"/>
      <c r="I138" s="828"/>
      <c r="J138" s="828"/>
      <c r="K138" s="828"/>
      <c r="L138" s="828"/>
      <c r="M138" s="123"/>
    </row>
    <row r="139" spans="1:13" x14ac:dyDescent="0.2">
      <c r="A139" s="205"/>
      <c r="B139" s="829" t="s">
        <v>431</v>
      </c>
      <c r="C139" s="829"/>
      <c r="D139" s="829" t="s">
        <v>432</v>
      </c>
      <c r="E139" s="829"/>
      <c r="F139" s="829" t="s">
        <v>433</v>
      </c>
      <c r="G139" s="829"/>
      <c r="H139" s="829" t="s">
        <v>434</v>
      </c>
      <c r="I139" s="829"/>
      <c r="J139" s="726" t="s">
        <v>82</v>
      </c>
      <c r="K139" s="726" t="s">
        <v>419</v>
      </c>
      <c r="L139" s="825"/>
      <c r="M139" s="826"/>
    </row>
    <row r="140" spans="1:13" ht="25.5" x14ac:dyDescent="0.2">
      <c r="A140" s="38" t="s">
        <v>435</v>
      </c>
      <c r="B140" s="41" t="s">
        <v>82</v>
      </c>
      <c r="C140" s="41" t="s">
        <v>419</v>
      </c>
      <c r="D140" s="41" t="s">
        <v>82</v>
      </c>
      <c r="E140" s="41" t="s">
        <v>419</v>
      </c>
      <c r="F140" s="41" t="s">
        <v>82</v>
      </c>
      <c r="G140" s="41" t="s">
        <v>419</v>
      </c>
      <c r="H140" s="41" t="s">
        <v>82</v>
      </c>
      <c r="I140" s="41" t="s">
        <v>419</v>
      </c>
      <c r="J140" s="726"/>
      <c r="K140" s="726"/>
      <c r="L140" s="825"/>
      <c r="M140" s="827"/>
    </row>
    <row r="141" spans="1:13" ht="15" x14ac:dyDescent="0.25">
      <c r="A141" s="197" t="s">
        <v>436</v>
      </c>
      <c r="B141" s="198">
        <v>0</v>
      </c>
      <c r="C141" s="198">
        <v>0</v>
      </c>
      <c r="D141" s="198">
        <v>5</v>
      </c>
      <c r="E141" s="198">
        <v>1</v>
      </c>
      <c r="F141" s="198">
        <v>10</v>
      </c>
      <c r="G141" s="198">
        <v>2</v>
      </c>
      <c r="H141" s="198">
        <v>5</v>
      </c>
      <c r="I141" s="198">
        <v>2</v>
      </c>
      <c r="J141" s="198">
        <v>11</v>
      </c>
      <c r="K141" s="198">
        <v>2</v>
      </c>
      <c r="L141" s="185">
        <f t="shared" ref="L141:M146" si="30">SUM(B141,D141,F141,H141,J141)</f>
        <v>31</v>
      </c>
      <c r="M141" s="186">
        <f t="shared" si="30"/>
        <v>7</v>
      </c>
    </row>
    <row r="142" spans="1:13" ht="15" x14ac:dyDescent="0.25">
      <c r="A142" s="197" t="s">
        <v>437</v>
      </c>
      <c r="B142" s="198">
        <v>0</v>
      </c>
      <c r="C142" s="198">
        <v>0</v>
      </c>
      <c r="D142" s="198">
        <v>3</v>
      </c>
      <c r="E142" s="199">
        <v>0</v>
      </c>
      <c r="F142" s="198">
        <v>15</v>
      </c>
      <c r="G142" s="198">
        <v>6</v>
      </c>
      <c r="H142" s="198">
        <v>13</v>
      </c>
      <c r="I142" s="198">
        <v>8</v>
      </c>
      <c r="J142" s="198">
        <v>2</v>
      </c>
      <c r="K142" s="198">
        <v>0</v>
      </c>
      <c r="L142" s="185">
        <f t="shared" si="30"/>
        <v>33</v>
      </c>
      <c r="M142" s="186">
        <f t="shared" si="30"/>
        <v>14</v>
      </c>
    </row>
    <row r="143" spans="1:13" ht="15" x14ac:dyDescent="0.25">
      <c r="A143" s="197" t="s">
        <v>438</v>
      </c>
      <c r="B143" s="198">
        <v>0</v>
      </c>
      <c r="C143" s="198">
        <v>0</v>
      </c>
      <c r="D143" s="198">
        <v>1</v>
      </c>
      <c r="E143" s="199">
        <v>0</v>
      </c>
      <c r="F143" s="198">
        <v>5</v>
      </c>
      <c r="G143" s="198">
        <v>2</v>
      </c>
      <c r="H143" s="198">
        <v>3</v>
      </c>
      <c r="I143" s="198">
        <v>1</v>
      </c>
      <c r="J143" s="198">
        <v>0</v>
      </c>
      <c r="K143" s="198">
        <v>0</v>
      </c>
      <c r="L143" s="185">
        <f t="shared" si="30"/>
        <v>9</v>
      </c>
      <c r="M143" s="186">
        <f t="shared" si="30"/>
        <v>3</v>
      </c>
    </row>
    <row r="144" spans="1:13" ht="15" x14ac:dyDescent="0.25">
      <c r="A144" s="197" t="s">
        <v>439</v>
      </c>
      <c r="B144" s="198">
        <v>5</v>
      </c>
      <c r="C144" s="198">
        <v>1</v>
      </c>
      <c r="D144" s="198">
        <v>15</v>
      </c>
      <c r="E144" s="198">
        <v>8</v>
      </c>
      <c r="F144" s="198">
        <v>35</v>
      </c>
      <c r="G144" s="198">
        <v>14</v>
      </c>
      <c r="H144" s="198">
        <v>20</v>
      </c>
      <c r="I144" s="198">
        <v>11</v>
      </c>
      <c r="J144" s="198">
        <v>4</v>
      </c>
      <c r="K144" s="198">
        <v>2</v>
      </c>
      <c r="L144" s="185">
        <f t="shared" si="30"/>
        <v>79</v>
      </c>
      <c r="M144" s="186">
        <f t="shared" si="30"/>
        <v>36</v>
      </c>
    </row>
    <row r="145" spans="1:13" x14ac:dyDescent="0.2">
      <c r="A145" s="200" t="s">
        <v>440</v>
      </c>
      <c r="B145" s="184">
        <v>0</v>
      </c>
      <c r="C145" s="184">
        <v>0</v>
      </c>
      <c r="D145" s="184">
        <v>0</v>
      </c>
      <c r="E145" s="184">
        <v>0</v>
      </c>
      <c r="F145" s="184">
        <v>0</v>
      </c>
      <c r="G145" s="184">
        <v>0</v>
      </c>
      <c r="H145" s="184">
        <v>0</v>
      </c>
      <c r="I145" s="184">
        <v>0</v>
      </c>
      <c r="J145" s="184">
        <v>0</v>
      </c>
      <c r="K145" s="184">
        <v>0</v>
      </c>
      <c r="L145" s="185">
        <f t="shared" si="30"/>
        <v>0</v>
      </c>
      <c r="M145" s="186">
        <f t="shared" si="30"/>
        <v>0</v>
      </c>
    </row>
    <row r="146" spans="1:13" x14ac:dyDescent="0.2">
      <c r="A146" s="43" t="s">
        <v>82</v>
      </c>
      <c r="B146" s="185">
        <f>SUM(B141:B145)</f>
        <v>5</v>
      </c>
      <c r="C146" s="185">
        <f t="shared" ref="C146:K146" si="31">SUM(C141:C145)</f>
        <v>1</v>
      </c>
      <c r="D146" s="185">
        <f t="shared" si="31"/>
        <v>24</v>
      </c>
      <c r="E146" s="185">
        <f t="shared" si="31"/>
        <v>9</v>
      </c>
      <c r="F146" s="185">
        <f t="shared" si="31"/>
        <v>65</v>
      </c>
      <c r="G146" s="185">
        <f t="shared" si="31"/>
        <v>24</v>
      </c>
      <c r="H146" s="185">
        <f t="shared" si="31"/>
        <v>41</v>
      </c>
      <c r="I146" s="185">
        <f t="shared" si="31"/>
        <v>22</v>
      </c>
      <c r="J146" s="185">
        <f t="shared" si="31"/>
        <v>17</v>
      </c>
      <c r="K146" s="185">
        <f t="shared" si="31"/>
        <v>4</v>
      </c>
      <c r="L146" s="185">
        <f t="shared" si="30"/>
        <v>152</v>
      </c>
      <c r="M146" s="186">
        <f t="shared" si="30"/>
        <v>60</v>
      </c>
    </row>
    <row r="147" spans="1:13" x14ac:dyDescent="0.2">
      <c r="A147" s="195" t="s">
        <v>127</v>
      </c>
      <c r="B147" s="828"/>
      <c r="C147" s="828"/>
      <c r="D147" s="828"/>
      <c r="E147" s="828"/>
      <c r="F147" s="828"/>
      <c r="G147" s="828"/>
      <c r="H147" s="828"/>
      <c r="I147" s="828"/>
      <c r="J147" s="828"/>
      <c r="K147" s="828"/>
      <c r="L147" s="828"/>
      <c r="M147" s="123"/>
    </row>
    <row r="148" spans="1:13" x14ac:dyDescent="0.2">
      <c r="A148" s="205"/>
      <c r="B148" s="829" t="s">
        <v>431</v>
      </c>
      <c r="C148" s="829"/>
      <c r="D148" s="829" t="s">
        <v>432</v>
      </c>
      <c r="E148" s="829"/>
      <c r="F148" s="829" t="s">
        <v>433</v>
      </c>
      <c r="G148" s="829"/>
      <c r="H148" s="829" t="s">
        <v>434</v>
      </c>
      <c r="I148" s="829"/>
      <c r="J148" s="726" t="s">
        <v>82</v>
      </c>
      <c r="K148" s="726" t="s">
        <v>419</v>
      </c>
      <c r="L148" s="825"/>
      <c r="M148" s="826"/>
    </row>
    <row r="149" spans="1:13" ht="25.5" x14ac:dyDescent="0.2">
      <c r="A149" s="38" t="s">
        <v>435</v>
      </c>
      <c r="B149" s="41" t="s">
        <v>82</v>
      </c>
      <c r="C149" s="41" t="s">
        <v>419</v>
      </c>
      <c r="D149" s="41" t="s">
        <v>82</v>
      </c>
      <c r="E149" s="41" t="s">
        <v>419</v>
      </c>
      <c r="F149" s="41" t="s">
        <v>82</v>
      </c>
      <c r="G149" s="41" t="s">
        <v>419</v>
      </c>
      <c r="H149" s="41" t="s">
        <v>82</v>
      </c>
      <c r="I149" s="41" t="s">
        <v>419</v>
      </c>
      <c r="J149" s="726"/>
      <c r="K149" s="726"/>
      <c r="L149" s="825"/>
      <c r="M149" s="827"/>
    </row>
    <row r="150" spans="1:13" ht="15" x14ac:dyDescent="0.25">
      <c r="A150" s="197" t="s">
        <v>436</v>
      </c>
      <c r="B150" s="198">
        <v>0</v>
      </c>
      <c r="C150" s="198">
        <v>0</v>
      </c>
      <c r="D150" s="198">
        <v>3</v>
      </c>
      <c r="E150" s="198">
        <v>1</v>
      </c>
      <c r="F150" s="198">
        <v>1</v>
      </c>
      <c r="G150" s="198">
        <v>1</v>
      </c>
      <c r="H150" s="198">
        <v>0</v>
      </c>
      <c r="I150" s="198">
        <v>0</v>
      </c>
      <c r="J150" s="198">
        <v>6</v>
      </c>
      <c r="K150" s="198">
        <v>2</v>
      </c>
      <c r="L150" s="185">
        <f t="shared" ref="L150:M155" si="32">SUM(B150,D150,F150,H150,J150)</f>
        <v>10</v>
      </c>
      <c r="M150" s="186">
        <f t="shared" si="32"/>
        <v>4</v>
      </c>
    </row>
    <row r="151" spans="1:13" ht="15" x14ac:dyDescent="0.25">
      <c r="A151" s="197" t="s">
        <v>437</v>
      </c>
      <c r="B151" s="198">
        <v>1</v>
      </c>
      <c r="C151" s="198">
        <v>0</v>
      </c>
      <c r="D151" s="198">
        <v>6</v>
      </c>
      <c r="E151" s="198">
        <v>3</v>
      </c>
      <c r="F151" s="198">
        <v>10</v>
      </c>
      <c r="G151" s="198">
        <v>3</v>
      </c>
      <c r="H151" s="198">
        <v>3</v>
      </c>
      <c r="I151" s="198">
        <v>3</v>
      </c>
      <c r="J151" s="198">
        <v>11</v>
      </c>
      <c r="K151" s="198">
        <v>6</v>
      </c>
      <c r="L151" s="185">
        <f t="shared" si="32"/>
        <v>31</v>
      </c>
      <c r="M151" s="186">
        <f t="shared" si="32"/>
        <v>15</v>
      </c>
    </row>
    <row r="152" spans="1:13" ht="15" x14ac:dyDescent="0.25">
      <c r="A152" s="197" t="s">
        <v>438</v>
      </c>
      <c r="B152" s="198">
        <v>0</v>
      </c>
      <c r="C152" s="198">
        <v>0</v>
      </c>
      <c r="D152" s="198">
        <v>2</v>
      </c>
      <c r="E152" s="198">
        <v>1</v>
      </c>
      <c r="F152" s="199">
        <v>0</v>
      </c>
      <c r="G152" s="199">
        <v>0</v>
      </c>
      <c r="H152" s="199">
        <v>0</v>
      </c>
      <c r="I152" s="199">
        <v>0</v>
      </c>
      <c r="J152" s="198">
        <v>7</v>
      </c>
      <c r="K152" s="198">
        <v>5</v>
      </c>
      <c r="L152" s="185">
        <f t="shared" si="32"/>
        <v>9</v>
      </c>
      <c r="M152" s="186">
        <f t="shared" si="32"/>
        <v>6</v>
      </c>
    </row>
    <row r="153" spans="1:13" ht="15" x14ac:dyDescent="0.25">
      <c r="A153" s="197" t="s">
        <v>439</v>
      </c>
      <c r="B153" s="198">
        <v>8</v>
      </c>
      <c r="C153" s="198">
        <v>1</v>
      </c>
      <c r="D153" s="198">
        <v>25</v>
      </c>
      <c r="E153" s="198">
        <v>8</v>
      </c>
      <c r="F153" s="198">
        <v>57</v>
      </c>
      <c r="G153" s="198">
        <v>28</v>
      </c>
      <c r="H153" s="198">
        <v>9</v>
      </c>
      <c r="I153" s="198">
        <v>4</v>
      </c>
      <c r="J153" s="198">
        <v>6</v>
      </c>
      <c r="K153" s="198">
        <v>2</v>
      </c>
      <c r="L153" s="185">
        <f t="shared" si="32"/>
        <v>105</v>
      </c>
      <c r="M153" s="186">
        <f t="shared" si="32"/>
        <v>43</v>
      </c>
    </row>
    <row r="154" spans="1:13" x14ac:dyDescent="0.2">
      <c r="A154" s="200" t="s">
        <v>440</v>
      </c>
      <c r="B154" s="184">
        <v>0</v>
      </c>
      <c r="C154" s="184">
        <v>0</v>
      </c>
      <c r="D154" s="184">
        <v>0</v>
      </c>
      <c r="E154" s="184">
        <v>0</v>
      </c>
      <c r="F154" s="184">
        <v>0</v>
      </c>
      <c r="G154" s="184">
        <v>0</v>
      </c>
      <c r="H154" s="184">
        <v>0</v>
      </c>
      <c r="I154" s="184">
        <v>0</v>
      </c>
      <c r="J154" s="184">
        <v>0</v>
      </c>
      <c r="K154" s="184">
        <v>0</v>
      </c>
      <c r="L154" s="185">
        <f t="shared" si="32"/>
        <v>0</v>
      </c>
      <c r="M154" s="186">
        <f t="shared" si="32"/>
        <v>0</v>
      </c>
    </row>
    <row r="155" spans="1:13" x14ac:dyDescent="0.2">
      <c r="A155" s="43" t="s">
        <v>82</v>
      </c>
      <c r="B155" s="185">
        <f>SUM(B150:B154)</f>
        <v>9</v>
      </c>
      <c r="C155" s="185">
        <f t="shared" ref="C155:K155" si="33">SUM(C150:C154)</f>
        <v>1</v>
      </c>
      <c r="D155" s="185">
        <f t="shared" si="33"/>
        <v>36</v>
      </c>
      <c r="E155" s="185">
        <f t="shared" si="33"/>
        <v>13</v>
      </c>
      <c r="F155" s="185">
        <f t="shared" si="33"/>
        <v>68</v>
      </c>
      <c r="G155" s="185">
        <f t="shared" si="33"/>
        <v>32</v>
      </c>
      <c r="H155" s="185">
        <f t="shared" si="33"/>
        <v>12</v>
      </c>
      <c r="I155" s="185">
        <f t="shared" si="33"/>
        <v>7</v>
      </c>
      <c r="J155" s="185">
        <f t="shared" si="33"/>
        <v>30</v>
      </c>
      <c r="K155" s="185">
        <f t="shared" si="33"/>
        <v>15</v>
      </c>
      <c r="L155" s="185">
        <f t="shared" si="32"/>
        <v>155</v>
      </c>
      <c r="M155" s="186">
        <f t="shared" si="32"/>
        <v>68</v>
      </c>
    </row>
    <row r="156" spans="1:13" ht="15" customHeight="1" x14ac:dyDescent="0.2">
      <c r="A156" s="30" t="s">
        <v>442</v>
      </c>
      <c r="B156" s="822"/>
      <c r="C156" s="823"/>
      <c r="D156" s="823"/>
      <c r="E156" s="823"/>
      <c r="F156" s="823"/>
      <c r="G156" s="823"/>
      <c r="H156" s="823"/>
      <c r="I156" s="823"/>
      <c r="J156" s="823"/>
      <c r="K156" s="823"/>
      <c r="L156" s="823"/>
      <c r="M156" s="824"/>
    </row>
    <row r="157" spans="1:13" x14ac:dyDescent="0.2">
      <c r="A157" s="206"/>
      <c r="B157" s="825" t="s">
        <v>431</v>
      </c>
      <c r="C157" s="825"/>
      <c r="D157" s="825" t="s">
        <v>432</v>
      </c>
      <c r="E157" s="825"/>
      <c r="F157" s="825" t="s">
        <v>433</v>
      </c>
      <c r="G157" s="825"/>
      <c r="H157" s="825" t="s">
        <v>434</v>
      </c>
      <c r="I157" s="825"/>
      <c r="J157" s="825" t="s">
        <v>82</v>
      </c>
      <c r="K157" s="825" t="s">
        <v>419</v>
      </c>
      <c r="L157" s="825"/>
      <c r="M157" s="826"/>
    </row>
    <row r="158" spans="1:13" ht="15" customHeight="1" x14ac:dyDescent="0.2">
      <c r="A158" s="99" t="s">
        <v>435</v>
      </c>
      <c r="B158" s="202" t="s">
        <v>82</v>
      </c>
      <c r="C158" s="202" t="s">
        <v>419</v>
      </c>
      <c r="D158" s="202" t="s">
        <v>82</v>
      </c>
      <c r="E158" s="202" t="s">
        <v>419</v>
      </c>
      <c r="F158" s="202" t="s">
        <v>82</v>
      </c>
      <c r="G158" s="202" t="s">
        <v>419</v>
      </c>
      <c r="H158" s="202" t="s">
        <v>82</v>
      </c>
      <c r="I158" s="202" t="s">
        <v>419</v>
      </c>
      <c r="J158" s="825"/>
      <c r="K158" s="825"/>
      <c r="L158" s="825"/>
      <c r="M158" s="827"/>
    </row>
    <row r="159" spans="1:13" x14ac:dyDescent="0.2">
      <c r="A159" s="99" t="s">
        <v>436</v>
      </c>
      <c r="B159" s="204">
        <v>1</v>
      </c>
      <c r="C159" s="204">
        <v>0</v>
      </c>
      <c r="D159" s="204">
        <v>5</v>
      </c>
      <c r="E159" s="204">
        <v>2</v>
      </c>
      <c r="F159" s="204">
        <v>4</v>
      </c>
      <c r="G159" s="204">
        <v>1</v>
      </c>
      <c r="H159" s="204">
        <v>1</v>
      </c>
      <c r="I159" s="204">
        <v>0</v>
      </c>
      <c r="J159" s="204">
        <v>14</v>
      </c>
      <c r="K159" s="204">
        <v>5</v>
      </c>
      <c r="L159" s="185">
        <f t="shared" ref="L159:M164" si="34">SUM(B159,D159,F159,H159,J159)</f>
        <v>25</v>
      </c>
      <c r="M159" s="186">
        <f t="shared" si="34"/>
        <v>8</v>
      </c>
    </row>
    <row r="160" spans="1:13" x14ac:dyDescent="0.2">
      <c r="A160" s="99" t="s">
        <v>437</v>
      </c>
      <c r="B160" s="204">
        <v>0</v>
      </c>
      <c r="C160" s="204">
        <v>0</v>
      </c>
      <c r="D160" s="204">
        <v>0</v>
      </c>
      <c r="E160" s="204">
        <v>0</v>
      </c>
      <c r="F160" s="204">
        <v>6</v>
      </c>
      <c r="G160" s="204">
        <v>3</v>
      </c>
      <c r="H160" s="204">
        <v>4</v>
      </c>
      <c r="I160" s="204">
        <v>4</v>
      </c>
      <c r="J160" s="204">
        <v>16</v>
      </c>
      <c r="K160" s="204">
        <v>3</v>
      </c>
      <c r="L160" s="185">
        <f t="shared" si="34"/>
        <v>26</v>
      </c>
      <c r="M160" s="186">
        <f t="shared" si="34"/>
        <v>10</v>
      </c>
    </row>
    <row r="161" spans="1:13" x14ac:dyDescent="0.2">
      <c r="A161" s="99" t="s">
        <v>438</v>
      </c>
      <c r="B161" s="204">
        <v>0</v>
      </c>
      <c r="C161" s="204">
        <v>0</v>
      </c>
      <c r="D161" s="204">
        <v>0</v>
      </c>
      <c r="E161" s="204">
        <v>0</v>
      </c>
      <c r="F161" s="204">
        <v>5</v>
      </c>
      <c r="G161" s="204">
        <v>1</v>
      </c>
      <c r="H161" s="204">
        <v>3</v>
      </c>
      <c r="I161" s="204">
        <v>2</v>
      </c>
      <c r="J161" s="204">
        <v>15</v>
      </c>
      <c r="K161" s="204">
        <v>5</v>
      </c>
      <c r="L161" s="185">
        <f t="shared" si="34"/>
        <v>23</v>
      </c>
      <c r="M161" s="186">
        <f t="shared" si="34"/>
        <v>8</v>
      </c>
    </row>
    <row r="162" spans="1:13" x14ac:dyDescent="0.2">
      <c r="A162" s="99" t="s">
        <v>439</v>
      </c>
      <c r="B162" s="204">
        <v>3</v>
      </c>
      <c r="C162" s="204">
        <v>0</v>
      </c>
      <c r="D162" s="204">
        <v>5</v>
      </c>
      <c r="E162" s="204">
        <v>0</v>
      </c>
      <c r="F162" s="204">
        <v>13</v>
      </c>
      <c r="G162" s="204">
        <v>4</v>
      </c>
      <c r="H162" s="204">
        <v>84</v>
      </c>
      <c r="I162" s="204">
        <v>73</v>
      </c>
      <c r="J162" s="204">
        <v>27</v>
      </c>
      <c r="K162" s="204">
        <v>10</v>
      </c>
      <c r="L162" s="185">
        <f t="shared" si="34"/>
        <v>132</v>
      </c>
      <c r="M162" s="186">
        <f t="shared" si="34"/>
        <v>87</v>
      </c>
    </row>
    <row r="163" spans="1:13" x14ac:dyDescent="0.2">
      <c r="A163" s="200" t="s">
        <v>440</v>
      </c>
      <c r="B163" s="184">
        <v>0</v>
      </c>
      <c r="C163" s="184">
        <v>0</v>
      </c>
      <c r="D163" s="184">
        <v>0</v>
      </c>
      <c r="E163" s="184">
        <v>0</v>
      </c>
      <c r="F163" s="184">
        <v>0</v>
      </c>
      <c r="G163" s="184">
        <v>0</v>
      </c>
      <c r="H163" s="184">
        <v>0</v>
      </c>
      <c r="I163" s="184">
        <v>0</v>
      </c>
      <c r="J163" s="184">
        <v>0</v>
      </c>
      <c r="K163" s="184">
        <v>0</v>
      </c>
      <c r="L163" s="185">
        <f t="shared" si="34"/>
        <v>0</v>
      </c>
      <c r="M163" s="186">
        <f t="shared" si="34"/>
        <v>0</v>
      </c>
    </row>
    <row r="164" spans="1:13" x14ac:dyDescent="0.2">
      <c r="A164" s="207" t="s">
        <v>82</v>
      </c>
      <c r="B164" s="185">
        <f t="shared" ref="B164:K164" si="35">SUM(B159:B163)</f>
        <v>4</v>
      </c>
      <c r="C164" s="185">
        <f t="shared" si="35"/>
        <v>0</v>
      </c>
      <c r="D164" s="185">
        <f t="shared" si="35"/>
        <v>10</v>
      </c>
      <c r="E164" s="185">
        <f t="shared" si="35"/>
        <v>2</v>
      </c>
      <c r="F164" s="185">
        <f t="shared" si="35"/>
        <v>28</v>
      </c>
      <c r="G164" s="185">
        <f t="shared" si="35"/>
        <v>9</v>
      </c>
      <c r="H164" s="185">
        <f t="shared" si="35"/>
        <v>92</v>
      </c>
      <c r="I164" s="185">
        <f t="shared" si="35"/>
        <v>79</v>
      </c>
      <c r="J164" s="185">
        <f t="shared" si="35"/>
        <v>72</v>
      </c>
      <c r="K164" s="185">
        <f t="shared" si="35"/>
        <v>23</v>
      </c>
      <c r="L164" s="185">
        <f t="shared" si="34"/>
        <v>206</v>
      </c>
      <c r="M164" s="186">
        <f t="shared" si="34"/>
        <v>113</v>
      </c>
    </row>
    <row r="165" spans="1:13" x14ac:dyDescent="0.2">
      <c r="A165" s="30" t="s">
        <v>77</v>
      </c>
      <c r="B165" s="822"/>
      <c r="C165" s="823"/>
      <c r="D165" s="823"/>
      <c r="E165" s="823"/>
      <c r="F165" s="823"/>
      <c r="G165" s="823"/>
      <c r="H165" s="823"/>
      <c r="I165" s="823"/>
      <c r="J165" s="823"/>
      <c r="K165" s="823"/>
      <c r="L165" s="823"/>
      <c r="M165" s="824"/>
    </row>
    <row r="166" spans="1:13" x14ac:dyDescent="0.2">
      <c r="A166" s="206"/>
      <c r="B166" s="825" t="s">
        <v>431</v>
      </c>
      <c r="C166" s="825"/>
      <c r="D166" s="825" t="s">
        <v>432</v>
      </c>
      <c r="E166" s="825"/>
      <c r="F166" s="825" t="s">
        <v>433</v>
      </c>
      <c r="G166" s="825"/>
      <c r="H166" s="825" t="s">
        <v>434</v>
      </c>
      <c r="I166" s="825"/>
      <c r="J166" s="825" t="s">
        <v>82</v>
      </c>
      <c r="K166" s="825" t="s">
        <v>419</v>
      </c>
      <c r="L166" s="825"/>
      <c r="M166" s="826"/>
    </row>
    <row r="167" spans="1:13" ht="12.75" customHeight="1" x14ac:dyDescent="0.2">
      <c r="A167" s="99" t="s">
        <v>435</v>
      </c>
      <c r="B167" s="202" t="s">
        <v>82</v>
      </c>
      <c r="C167" s="202" t="s">
        <v>419</v>
      </c>
      <c r="D167" s="202" t="s">
        <v>82</v>
      </c>
      <c r="E167" s="202" t="s">
        <v>419</v>
      </c>
      <c r="F167" s="202" t="s">
        <v>82</v>
      </c>
      <c r="G167" s="202" t="s">
        <v>419</v>
      </c>
      <c r="H167" s="202" t="s">
        <v>82</v>
      </c>
      <c r="I167" s="202" t="s">
        <v>419</v>
      </c>
      <c r="J167" s="825"/>
      <c r="K167" s="825"/>
      <c r="L167" s="825"/>
      <c r="M167" s="827"/>
    </row>
    <row r="168" spans="1:13" x14ac:dyDescent="0.2">
      <c r="A168" s="99" t="s">
        <v>436</v>
      </c>
      <c r="B168" s="204">
        <f>B6+B15+B24+B33+B42+B51+B60+B69+B78+B87+B96+B105+B114+B123+B132+B141+B150+B159</f>
        <v>120</v>
      </c>
      <c r="C168" s="204">
        <f t="shared" ref="C168:K168" si="36">C6+C15+C24+C33+C42+C51+C60+C69+C78+C87+C96+C105+C114+C123+C132+C141+C150+C159</f>
        <v>16</v>
      </c>
      <c r="D168" s="204">
        <f t="shared" si="36"/>
        <v>233</v>
      </c>
      <c r="E168" s="204">
        <f t="shared" si="36"/>
        <v>53</v>
      </c>
      <c r="F168" s="204">
        <f t="shared" si="36"/>
        <v>681</v>
      </c>
      <c r="G168" s="204">
        <f t="shared" si="36"/>
        <v>264</v>
      </c>
      <c r="H168" s="204">
        <f t="shared" si="36"/>
        <v>1148</v>
      </c>
      <c r="I168" s="204">
        <f t="shared" si="36"/>
        <v>537</v>
      </c>
      <c r="J168" s="204">
        <f t="shared" si="36"/>
        <v>550</v>
      </c>
      <c r="K168" s="204">
        <f t="shared" si="36"/>
        <v>271</v>
      </c>
      <c r="L168" s="185">
        <f t="shared" ref="L168:M173" si="37">SUM(B168,D168,F168,H168,J168)</f>
        <v>2732</v>
      </c>
      <c r="M168" s="186">
        <f t="shared" si="37"/>
        <v>1141</v>
      </c>
    </row>
    <row r="169" spans="1:13" x14ac:dyDescent="0.2">
      <c r="A169" s="99" t="s">
        <v>437</v>
      </c>
      <c r="B169" s="204">
        <f t="shared" ref="B169:K172" si="38">B7+B16+B25+B34+B43+B52+B61+B70+B79+B88+B97+B106+B115+B124+B133+B142+B151+B160</f>
        <v>115</v>
      </c>
      <c r="C169" s="204">
        <f t="shared" si="38"/>
        <v>12</v>
      </c>
      <c r="D169" s="204">
        <f t="shared" si="38"/>
        <v>147</v>
      </c>
      <c r="E169" s="204">
        <f t="shared" si="38"/>
        <v>38</v>
      </c>
      <c r="F169" s="204">
        <f t="shared" si="38"/>
        <v>362</v>
      </c>
      <c r="G169" s="204">
        <f t="shared" si="38"/>
        <v>161</v>
      </c>
      <c r="H169" s="204">
        <f t="shared" si="38"/>
        <v>273</v>
      </c>
      <c r="I169" s="204">
        <f t="shared" si="38"/>
        <v>136</v>
      </c>
      <c r="J169" s="204">
        <f t="shared" si="38"/>
        <v>375</v>
      </c>
      <c r="K169" s="204">
        <f t="shared" si="38"/>
        <v>184</v>
      </c>
      <c r="L169" s="185">
        <f t="shared" si="37"/>
        <v>1272</v>
      </c>
      <c r="M169" s="186">
        <f t="shared" si="37"/>
        <v>531</v>
      </c>
    </row>
    <row r="170" spans="1:13" x14ac:dyDescent="0.2">
      <c r="A170" s="99" t="s">
        <v>438</v>
      </c>
      <c r="B170" s="204">
        <f t="shared" si="38"/>
        <v>55</v>
      </c>
      <c r="C170" s="204">
        <f t="shared" si="38"/>
        <v>11</v>
      </c>
      <c r="D170" s="204">
        <f t="shared" si="38"/>
        <v>65</v>
      </c>
      <c r="E170" s="204">
        <f t="shared" si="38"/>
        <v>15</v>
      </c>
      <c r="F170" s="204">
        <f t="shared" si="38"/>
        <v>122</v>
      </c>
      <c r="G170" s="204">
        <f t="shared" si="38"/>
        <v>75</v>
      </c>
      <c r="H170" s="204">
        <f t="shared" si="38"/>
        <v>91</v>
      </c>
      <c r="I170" s="204">
        <f t="shared" si="38"/>
        <v>50</v>
      </c>
      <c r="J170" s="204">
        <f t="shared" si="38"/>
        <v>155</v>
      </c>
      <c r="K170" s="204">
        <f t="shared" si="38"/>
        <v>90</v>
      </c>
      <c r="L170" s="185">
        <f t="shared" si="37"/>
        <v>488</v>
      </c>
      <c r="M170" s="186">
        <f t="shared" si="37"/>
        <v>241</v>
      </c>
    </row>
    <row r="171" spans="1:13" x14ac:dyDescent="0.2">
      <c r="A171" s="99" t="s">
        <v>439</v>
      </c>
      <c r="B171" s="204">
        <f t="shared" si="38"/>
        <v>464</v>
      </c>
      <c r="C171" s="204">
        <f t="shared" si="38"/>
        <v>73</v>
      </c>
      <c r="D171" s="204">
        <f t="shared" si="38"/>
        <v>716</v>
      </c>
      <c r="E171" s="204">
        <f t="shared" si="38"/>
        <v>207</v>
      </c>
      <c r="F171" s="204">
        <f t="shared" si="38"/>
        <v>1310</v>
      </c>
      <c r="G171" s="204">
        <f t="shared" si="38"/>
        <v>562</v>
      </c>
      <c r="H171" s="204">
        <f t="shared" si="38"/>
        <v>464</v>
      </c>
      <c r="I171" s="204">
        <f t="shared" si="38"/>
        <v>286</v>
      </c>
      <c r="J171" s="204">
        <f t="shared" si="38"/>
        <v>736</v>
      </c>
      <c r="K171" s="204">
        <f t="shared" si="38"/>
        <v>299</v>
      </c>
      <c r="L171" s="185">
        <f t="shared" si="37"/>
        <v>3690</v>
      </c>
      <c r="M171" s="186">
        <f t="shared" si="37"/>
        <v>1427</v>
      </c>
    </row>
    <row r="172" spans="1:13" ht="13.5" thickBot="1" x14ac:dyDescent="0.25">
      <c r="A172" s="208" t="s">
        <v>440</v>
      </c>
      <c r="B172" s="209">
        <f t="shared" si="38"/>
        <v>0</v>
      </c>
      <c r="C172" s="209">
        <f t="shared" si="38"/>
        <v>0</v>
      </c>
      <c r="D172" s="209">
        <f t="shared" si="38"/>
        <v>0</v>
      </c>
      <c r="E172" s="209">
        <f t="shared" si="38"/>
        <v>0</v>
      </c>
      <c r="F172" s="209">
        <f t="shared" si="38"/>
        <v>0</v>
      </c>
      <c r="G172" s="209">
        <f t="shared" si="38"/>
        <v>0</v>
      </c>
      <c r="H172" s="209">
        <f t="shared" si="38"/>
        <v>0</v>
      </c>
      <c r="I172" s="209">
        <f t="shared" si="38"/>
        <v>0</v>
      </c>
      <c r="J172" s="209">
        <f t="shared" si="38"/>
        <v>0</v>
      </c>
      <c r="K172" s="209">
        <f t="shared" si="38"/>
        <v>0</v>
      </c>
      <c r="L172" s="210">
        <f t="shared" si="37"/>
        <v>0</v>
      </c>
      <c r="M172" s="211">
        <f t="shared" si="37"/>
        <v>0</v>
      </c>
    </row>
    <row r="173" spans="1:13" ht="13.5" thickBot="1" x14ac:dyDescent="0.25">
      <c r="A173" s="212" t="s">
        <v>128</v>
      </c>
      <c r="B173" s="213">
        <f>SUM(B168:B172)</f>
        <v>754</v>
      </c>
      <c r="C173" s="213">
        <f t="shared" ref="C173:K173" si="39">SUM(C168:C172)</f>
        <v>112</v>
      </c>
      <c r="D173" s="213">
        <f t="shared" si="39"/>
        <v>1161</v>
      </c>
      <c r="E173" s="213">
        <f t="shared" si="39"/>
        <v>313</v>
      </c>
      <c r="F173" s="213">
        <f t="shared" si="39"/>
        <v>2475</v>
      </c>
      <c r="G173" s="213">
        <f t="shared" si="39"/>
        <v>1062</v>
      </c>
      <c r="H173" s="213">
        <f t="shared" si="39"/>
        <v>1976</v>
      </c>
      <c r="I173" s="213">
        <f t="shared" si="39"/>
        <v>1009</v>
      </c>
      <c r="J173" s="213">
        <f t="shared" si="39"/>
        <v>1816</v>
      </c>
      <c r="K173" s="213">
        <f t="shared" si="39"/>
        <v>844</v>
      </c>
      <c r="L173" s="213">
        <f t="shared" si="37"/>
        <v>8182</v>
      </c>
      <c r="M173" s="214">
        <f t="shared" si="37"/>
        <v>3340</v>
      </c>
    </row>
    <row r="174" spans="1:13" s="76" customFormat="1" x14ac:dyDescent="0.2">
      <c r="A174" s="19" t="s">
        <v>443</v>
      </c>
      <c r="B174" s="215"/>
      <c r="C174" s="215"/>
      <c r="D174" s="215"/>
      <c r="E174" s="215"/>
      <c r="F174" s="215"/>
      <c r="G174" s="215"/>
      <c r="H174" s="215"/>
      <c r="I174" s="215"/>
      <c r="J174" s="215"/>
      <c r="K174" s="215"/>
      <c r="L174" s="215"/>
      <c r="M174" s="215"/>
    </row>
    <row r="175" spans="1:13" s="76" customFormat="1" x14ac:dyDescent="0.2">
      <c r="A175" s="19"/>
      <c r="B175" s="215"/>
      <c r="C175" s="215"/>
      <c r="D175" s="215"/>
      <c r="E175" s="215"/>
      <c r="F175" s="215"/>
      <c r="G175" s="215"/>
      <c r="H175" s="215"/>
      <c r="I175" s="215"/>
      <c r="J175" s="215"/>
      <c r="K175" s="215"/>
      <c r="L175" s="215"/>
      <c r="M175" s="215"/>
    </row>
    <row r="176" spans="1:13" x14ac:dyDescent="0.2">
      <c r="A176" s="36" t="s">
        <v>444</v>
      </c>
    </row>
    <row r="177" spans="1:13" ht="15" customHeight="1" x14ac:dyDescent="0.2">
      <c r="A177" s="784" t="s">
        <v>445</v>
      </c>
      <c r="B177" s="784"/>
      <c r="C177" s="784"/>
      <c r="D177" s="784"/>
      <c r="E177" s="784"/>
      <c r="F177" s="784"/>
      <c r="G177" s="784"/>
      <c r="H177" s="784"/>
      <c r="I177" s="784"/>
      <c r="J177" s="784"/>
      <c r="K177" s="784"/>
      <c r="L177" s="784"/>
      <c r="M177" s="784"/>
    </row>
    <row r="178" spans="1:13" ht="15" customHeight="1" x14ac:dyDescent="0.2">
      <c r="A178" s="742" t="s">
        <v>446</v>
      </c>
      <c r="B178" s="742"/>
      <c r="C178" s="742"/>
      <c r="D178" s="742"/>
      <c r="E178" s="742"/>
      <c r="F178" s="742"/>
      <c r="G178" s="742"/>
      <c r="H178" s="742"/>
      <c r="I178" s="742"/>
      <c r="J178" s="742"/>
      <c r="K178" s="742"/>
      <c r="L178" s="742"/>
      <c r="M178" s="742"/>
    </row>
  </sheetData>
  <mergeCells count="176">
    <mergeCell ref="A1:M1"/>
    <mergeCell ref="B2:I2"/>
    <mergeCell ref="J2:K2"/>
    <mergeCell ref="B3:L3"/>
    <mergeCell ref="B4:C4"/>
    <mergeCell ref="D4:E4"/>
    <mergeCell ref="F4:G4"/>
    <mergeCell ref="H4:I4"/>
    <mergeCell ref="J4:J5"/>
    <mergeCell ref="K4:K5"/>
    <mergeCell ref="L4:L5"/>
    <mergeCell ref="M4:M5"/>
    <mergeCell ref="B12:L12"/>
    <mergeCell ref="B13:C13"/>
    <mergeCell ref="D13:E13"/>
    <mergeCell ref="F13:G13"/>
    <mergeCell ref="H13:I13"/>
    <mergeCell ref="J13:J14"/>
    <mergeCell ref="K13:K14"/>
    <mergeCell ref="L13:L14"/>
    <mergeCell ref="B30:L30"/>
    <mergeCell ref="L31:L32"/>
    <mergeCell ref="M13:M14"/>
    <mergeCell ref="B21:L21"/>
    <mergeCell ref="B22:C22"/>
    <mergeCell ref="D22:E22"/>
    <mergeCell ref="F22:G22"/>
    <mergeCell ref="H22:I22"/>
    <mergeCell ref="J22:J23"/>
    <mergeCell ref="K22:K23"/>
    <mergeCell ref="L22:L23"/>
    <mergeCell ref="M22:M23"/>
    <mergeCell ref="B48:L48"/>
    <mergeCell ref="B49:C49"/>
    <mergeCell ref="D49:E49"/>
    <mergeCell ref="F49:G49"/>
    <mergeCell ref="H49:I49"/>
    <mergeCell ref="J49:J50"/>
    <mergeCell ref="K49:K50"/>
    <mergeCell ref="L49:L50"/>
    <mergeCell ref="M31:M32"/>
    <mergeCell ref="B39:L39"/>
    <mergeCell ref="B40:C40"/>
    <mergeCell ref="D40:E40"/>
    <mergeCell ref="F40:G40"/>
    <mergeCell ref="H40:I40"/>
    <mergeCell ref="J40:J41"/>
    <mergeCell ref="K40:K41"/>
    <mergeCell ref="L40:L41"/>
    <mergeCell ref="M40:M41"/>
    <mergeCell ref="B31:C31"/>
    <mergeCell ref="D31:E31"/>
    <mergeCell ref="F31:G31"/>
    <mergeCell ref="H31:I31"/>
    <mergeCell ref="J31:J32"/>
    <mergeCell ref="K31:K32"/>
    <mergeCell ref="B66:L66"/>
    <mergeCell ref="B67:C67"/>
    <mergeCell ref="D67:E67"/>
    <mergeCell ref="F67:G67"/>
    <mergeCell ref="H67:I67"/>
    <mergeCell ref="J67:J68"/>
    <mergeCell ref="K67:K68"/>
    <mergeCell ref="L67:L68"/>
    <mergeCell ref="M49:M50"/>
    <mergeCell ref="B57:L57"/>
    <mergeCell ref="B58:C58"/>
    <mergeCell ref="D58:E58"/>
    <mergeCell ref="F58:G58"/>
    <mergeCell ref="H58:I58"/>
    <mergeCell ref="J58:J59"/>
    <mergeCell ref="K58:K59"/>
    <mergeCell ref="L58:L59"/>
    <mergeCell ref="M58:M59"/>
    <mergeCell ref="B84:L84"/>
    <mergeCell ref="B85:C85"/>
    <mergeCell ref="D85:E85"/>
    <mergeCell ref="F85:G85"/>
    <mergeCell ref="H85:I85"/>
    <mergeCell ref="J85:J86"/>
    <mergeCell ref="K85:K86"/>
    <mergeCell ref="L85:L86"/>
    <mergeCell ref="M67:M68"/>
    <mergeCell ref="B75:L75"/>
    <mergeCell ref="B76:C76"/>
    <mergeCell ref="D76:E76"/>
    <mergeCell ref="F76:G76"/>
    <mergeCell ref="H76:I76"/>
    <mergeCell ref="J76:J77"/>
    <mergeCell ref="K76:K77"/>
    <mergeCell ref="L76:L77"/>
    <mergeCell ref="M76:M77"/>
    <mergeCell ref="B102:L102"/>
    <mergeCell ref="B103:C103"/>
    <mergeCell ref="D103:E103"/>
    <mergeCell ref="F103:G103"/>
    <mergeCell ref="H103:I103"/>
    <mergeCell ref="J103:J104"/>
    <mergeCell ref="K103:K104"/>
    <mergeCell ref="L103:L104"/>
    <mergeCell ref="M85:M86"/>
    <mergeCell ref="B93:L93"/>
    <mergeCell ref="B94:C94"/>
    <mergeCell ref="D94:E94"/>
    <mergeCell ref="F94:G94"/>
    <mergeCell ref="H94:I94"/>
    <mergeCell ref="J94:J95"/>
    <mergeCell ref="K94:K95"/>
    <mergeCell ref="L94:L95"/>
    <mergeCell ref="M94:M95"/>
    <mergeCell ref="B120:L120"/>
    <mergeCell ref="B121:C121"/>
    <mergeCell ref="D121:E121"/>
    <mergeCell ref="F121:G121"/>
    <mergeCell ref="H121:I121"/>
    <mergeCell ref="J121:J122"/>
    <mergeCell ref="K121:K122"/>
    <mergeCell ref="L121:L122"/>
    <mergeCell ref="M103:M104"/>
    <mergeCell ref="B111:L111"/>
    <mergeCell ref="B112:C112"/>
    <mergeCell ref="D112:E112"/>
    <mergeCell ref="F112:G112"/>
    <mergeCell ref="H112:I112"/>
    <mergeCell ref="J112:J113"/>
    <mergeCell ref="K112:K113"/>
    <mergeCell ref="L112:L113"/>
    <mergeCell ref="M112:M113"/>
    <mergeCell ref="B138:L138"/>
    <mergeCell ref="B139:C139"/>
    <mergeCell ref="D139:E139"/>
    <mergeCell ref="F139:G139"/>
    <mergeCell ref="H139:I139"/>
    <mergeCell ref="J139:J140"/>
    <mergeCell ref="K139:K140"/>
    <mergeCell ref="L139:L140"/>
    <mergeCell ref="M121:M122"/>
    <mergeCell ref="B129:L129"/>
    <mergeCell ref="B130:C130"/>
    <mergeCell ref="D130:E130"/>
    <mergeCell ref="F130:G130"/>
    <mergeCell ref="H130:I130"/>
    <mergeCell ref="J130:J131"/>
    <mergeCell ref="K130:K131"/>
    <mergeCell ref="L130:L131"/>
    <mergeCell ref="M130:M131"/>
    <mergeCell ref="M139:M140"/>
    <mergeCell ref="B147:L147"/>
    <mergeCell ref="B148:C148"/>
    <mergeCell ref="D148:E148"/>
    <mergeCell ref="F148:G148"/>
    <mergeCell ref="H148:I148"/>
    <mergeCell ref="J148:J149"/>
    <mergeCell ref="K148:K149"/>
    <mergeCell ref="L148:L149"/>
    <mergeCell ref="M148:M149"/>
    <mergeCell ref="B156:M156"/>
    <mergeCell ref="B157:C157"/>
    <mergeCell ref="D157:E157"/>
    <mergeCell ref="F157:G157"/>
    <mergeCell ref="H157:I157"/>
    <mergeCell ref="J157:J158"/>
    <mergeCell ref="K157:K158"/>
    <mergeCell ref="L157:L158"/>
    <mergeCell ref="M157:M158"/>
    <mergeCell ref="A177:M177"/>
    <mergeCell ref="A178:M178"/>
    <mergeCell ref="B165:M165"/>
    <mergeCell ref="B166:C166"/>
    <mergeCell ref="D166:E166"/>
    <mergeCell ref="F166:G166"/>
    <mergeCell ref="H166:I166"/>
    <mergeCell ref="J166:J167"/>
    <mergeCell ref="K166:K167"/>
    <mergeCell ref="L166:L167"/>
    <mergeCell ref="M166:M167"/>
  </mergeCell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U259"/>
  <sheetViews>
    <sheetView zoomScaleNormal="100" workbookViewId="0">
      <selection sqref="A1:K1"/>
    </sheetView>
  </sheetViews>
  <sheetFormatPr defaultColWidth="9.140625" defaultRowHeight="12.75" x14ac:dyDescent="0.2"/>
  <cols>
    <col min="1" max="1" width="47.7109375" style="19" customWidth="1"/>
    <col min="2" max="2" width="6.7109375" style="37" customWidth="1"/>
    <col min="3" max="10" width="8.28515625" style="5" customWidth="1"/>
    <col min="11" max="16384" width="9.140625" style="5"/>
  </cols>
  <sheetData>
    <row r="1" spans="1:21" ht="25.5" customHeight="1" x14ac:dyDescent="0.2">
      <c r="A1" s="709" t="s">
        <v>76</v>
      </c>
      <c r="B1" s="710"/>
      <c r="C1" s="710"/>
      <c r="D1" s="710"/>
      <c r="E1" s="710"/>
      <c r="F1" s="710"/>
      <c r="G1" s="710"/>
      <c r="H1" s="710"/>
      <c r="I1" s="710"/>
      <c r="J1" s="711"/>
      <c r="K1" s="712"/>
      <c r="L1" s="713"/>
      <c r="M1" s="713"/>
      <c r="N1" s="713"/>
      <c r="O1" s="713"/>
      <c r="P1" s="713"/>
      <c r="Q1" s="713"/>
      <c r="R1" s="713"/>
      <c r="S1" s="713"/>
      <c r="T1" s="713"/>
      <c r="U1" s="713"/>
    </row>
    <row r="2" spans="1:21" s="9" customFormat="1" ht="38.25" customHeight="1" x14ac:dyDescent="0.25">
      <c r="A2" s="461" t="s">
        <v>77</v>
      </c>
      <c r="B2" s="6"/>
      <c r="C2" s="714" t="s">
        <v>78</v>
      </c>
      <c r="D2" s="715"/>
      <c r="E2" s="714" t="s">
        <v>79</v>
      </c>
      <c r="F2" s="715"/>
      <c r="G2" s="714" t="s">
        <v>80</v>
      </c>
      <c r="H2" s="715"/>
      <c r="I2" s="716" t="s">
        <v>81</v>
      </c>
      <c r="J2" s="717"/>
      <c r="K2" s="7" t="s">
        <v>82</v>
      </c>
      <c r="L2" s="8"/>
      <c r="M2" s="8"/>
      <c r="N2" s="8"/>
      <c r="O2" s="8"/>
      <c r="P2" s="8"/>
      <c r="Q2" s="8"/>
      <c r="R2" s="8"/>
      <c r="S2" s="8"/>
      <c r="T2" s="8"/>
      <c r="U2" s="8"/>
    </row>
    <row r="3" spans="1:21" s="9" customFormat="1" ht="13.5" customHeight="1" thickBot="1" x14ac:dyDescent="0.25">
      <c r="A3" s="10"/>
      <c r="B3" s="11"/>
      <c r="C3" s="12" t="s">
        <v>83</v>
      </c>
      <c r="D3" s="12" t="s">
        <v>84</v>
      </c>
      <c r="E3" s="12" t="s">
        <v>83</v>
      </c>
      <c r="F3" s="12" t="s">
        <v>84</v>
      </c>
      <c r="G3" s="12" t="s">
        <v>83</v>
      </c>
      <c r="H3" s="12" t="s">
        <v>84</v>
      </c>
      <c r="I3" s="13" t="s">
        <v>83</v>
      </c>
      <c r="J3" s="13" t="s">
        <v>84</v>
      </c>
      <c r="K3" s="14"/>
    </row>
    <row r="4" spans="1:21" s="16" customFormat="1" ht="15" customHeight="1" x14ac:dyDescent="0.2">
      <c r="A4" s="15" t="s">
        <v>85</v>
      </c>
      <c r="B4" s="703"/>
      <c r="C4" s="704"/>
      <c r="D4" s="704"/>
      <c r="E4" s="704"/>
      <c r="F4" s="704"/>
      <c r="G4" s="704"/>
      <c r="H4" s="704"/>
      <c r="I4" s="704"/>
      <c r="J4" s="704"/>
      <c r="K4" s="705"/>
    </row>
    <row r="5" spans="1:21" s="19" customFormat="1" x14ac:dyDescent="0.2">
      <c r="A5" s="17" t="s">
        <v>86</v>
      </c>
      <c r="B5" s="18" t="s">
        <v>87</v>
      </c>
      <c r="C5" s="706"/>
      <c r="D5" s="707"/>
      <c r="E5" s="707"/>
      <c r="F5" s="707"/>
      <c r="G5" s="707"/>
      <c r="H5" s="707"/>
      <c r="I5" s="707"/>
      <c r="J5" s="707"/>
      <c r="K5" s="708"/>
    </row>
    <row r="6" spans="1:21" x14ac:dyDescent="0.2">
      <c r="A6" s="20" t="s">
        <v>88</v>
      </c>
      <c r="B6" s="21" t="s">
        <v>89</v>
      </c>
      <c r="C6" s="22">
        <v>0</v>
      </c>
      <c r="D6" s="22">
        <v>0</v>
      </c>
      <c r="E6" s="22">
        <v>0</v>
      </c>
      <c r="F6" s="22">
        <v>0</v>
      </c>
      <c r="G6" s="22">
        <v>0</v>
      </c>
      <c r="H6" s="22">
        <v>0</v>
      </c>
      <c r="I6" s="22">
        <v>0</v>
      </c>
      <c r="J6" s="22">
        <v>0</v>
      </c>
      <c r="K6" s="23">
        <f>SUM(C6:J6)</f>
        <v>0</v>
      </c>
    </row>
    <row r="7" spans="1:21" x14ac:dyDescent="0.2">
      <c r="A7" s="20" t="s">
        <v>90</v>
      </c>
      <c r="B7" s="21" t="s">
        <v>91</v>
      </c>
      <c r="C7" s="22">
        <v>0</v>
      </c>
      <c r="D7" s="22">
        <v>0</v>
      </c>
      <c r="E7" s="22">
        <v>0</v>
      </c>
      <c r="F7" s="22">
        <v>0</v>
      </c>
      <c r="G7" s="22">
        <v>0</v>
      </c>
      <c r="H7" s="22">
        <v>0</v>
      </c>
      <c r="I7" s="22">
        <v>0</v>
      </c>
      <c r="J7" s="22">
        <v>0</v>
      </c>
      <c r="K7" s="23">
        <f t="shared" ref="K7:K16" si="0">SUM(C7:J7)</f>
        <v>0</v>
      </c>
    </row>
    <row r="8" spans="1:21" x14ac:dyDescent="0.2">
      <c r="A8" s="20" t="s">
        <v>92</v>
      </c>
      <c r="B8" s="21" t="s">
        <v>93</v>
      </c>
      <c r="C8" s="22">
        <v>3</v>
      </c>
      <c r="D8" s="22">
        <v>1</v>
      </c>
      <c r="E8" s="22">
        <v>1</v>
      </c>
      <c r="F8" s="22">
        <v>0</v>
      </c>
      <c r="G8" s="22">
        <v>3</v>
      </c>
      <c r="H8" s="22">
        <v>3</v>
      </c>
      <c r="I8" s="22">
        <v>5</v>
      </c>
      <c r="J8" s="22">
        <v>4</v>
      </c>
      <c r="K8" s="23">
        <f t="shared" si="0"/>
        <v>20</v>
      </c>
    </row>
    <row r="9" spans="1:21" x14ac:dyDescent="0.2">
      <c r="A9" s="20" t="s">
        <v>94</v>
      </c>
      <c r="B9" s="21" t="s">
        <v>95</v>
      </c>
      <c r="C9" s="22">
        <v>0</v>
      </c>
      <c r="D9" s="22">
        <v>0</v>
      </c>
      <c r="E9" s="22">
        <v>0</v>
      </c>
      <c r="F9" s="22">
        <v>0</v>
      </c>
      <c r="G9" s="22">
        <v>0</v>
      </c>
      <c r="H9" s="22">
        <v>0</v>
      </c>
      <c r="I9" s="22">
        <v>0</v>
      </c>
      <c r="J9" s="22">
        <v>0</v>
      </c>
      <c r="K9" s="23">
        <f t="shared" si="0"/>
        <v>0</v>
      </c>
    </row>
    <row r="10" spans="1:21" x14ac:dyDescent="0.2">
      <c r="A10" s="20" t="s">
        <v>96</v>
      </c>
      <c r="B10" s="21" t="s">
        <v>97</v>
      </c>
      <c r="C10" s="22">
        <v>0</v>
      </c>
      <c r="D10" s="22">
        <v>0</v>
      </c>
      <c r="E10" s="22">
        <v>0</v>
      </c>
      <c r="F10" s="22">
        <v>0</v>
      </c>
      <c r="G10" s="22">
        <v>0</v>
      </c>
      <c r="H10" s="22">
        <v>0</v>
      </c>
      <c r="I10" s="22">
        <v>0</v>
      </c>
      <c r="J10" s="22">
        <v>0</v>
      </c>
      <c r="K10" s="23">
        <f t="shared" si="0"/>
        <v>0</v>
      </c>
    </row>
    <row r="11" spans="1:21" x14ac:dyDescent="0.2">
      <c r="A11" s="20" t="s">
        <v>98</v>
      </c>
      <c r="B11" s="21" t="s">
        <v>99</v>
      </c>
      <c r="C11" s="22">
        <v>0</v>
      </c>
      <c r="D11" s="22">
        <v>0</v>
      </c>
      <c r="E11" s="22">
        <v>0</v>
      </c>
      <c r="F11" s="22">
        <v>0</v>
      </c>
      <c r="G11" s="22">
        <v>0</v>
      </c>
      <c r="H11" s="22">
        <v>0</v>
      </c>
      <c r="I11" s="22">
        <v>0</v>
      </c>
      <c r="J11" s="22">
        <v>0</v>
      </c>
      <c r="K11" s="23">
        <f>SUM(C11:J11)</f>
        <v>0</v>
      </c>
    </row>
    <row r="12" spans="1:21" x14ac:dyDescent="0.2">
      <c r="A12" s="20" t="s">
        <v>100</v>
      </c>
      <c r="B12" s="21" t="s">
        <v>101</v>
      </c>
      <c r="C12" s="22">
        <v>0</v>
      </c>
      <c r="D12" s="22">
        <v>0</v>
      </c>
      <c r="E12" s="22">
        <v>0</v>
      </c>
      <c r="F12" s="22">
        <v>0</v>
      </c>
      <c r="G12" s="22">
        <v>0</v>
      </c>
      <c r="H12" s="22">
        <v>0</v>
      </c>
      <c r="I12" s="22">
        <v>0</v>
      </c>
      <c r="J12" s="22">
        <v>0</v>
      </c>
      <c r="K12" s="23">
        <f t="shared" si="0"/>
        <v>0</v>
      </c>
    </row>
    <row r="13" spans="1:21" x14ac:dyDescent="0.2">
      <c r="A13" s="20" t="s">
        <v>102</v>
      </c>
      <c r="B13" s="21" t="s">
        <v>103</v>
      </c>
      <c r="C13" s="22">
        <v>0</v>
      </c>
      <c r="D13" s="22">
        <v>0</v>
      </c>
      <c r="E13" s="22">
        <v>0</v>
      </c>
      <c r="F13" s="22">
        <v>0</v>
      </c>
      <c r="G13" s="22">
        <v>0</v>
      </c>
      <c r="H13" s="22">
        <v>0</v>
      </c>
      <c r="I13" s="22">
        <v>0</v>
      </c>
      <c r="J13" s="22">
        <v>0</v>
      </c>
      <c r="K13" s="23">
        <f t="shared" si="0"/>
        <v>0</v>
      </c>
    </row>
    <row r="14" spans="1:21" x14ac:dyDescent="0.2">
      <c r="A14" s="20" t="s">
        <v>104</v>
      </c>
      <c r="B14" s="21" t="s">
        <v>105</v>
      </c>
      <c r="C14" s="22">
        <v>0</v>
      </c>
      <c r="D14" s="22">
        <v>0</v>
      </c>
      <c r="E14" s="22">
        <v>0</v>
      </c>
      <c r="F14" s="22">
        <v>0</v>
      </c>
      <c r="G14" s="22">
        <v>0</v>
      </c>
      <c r="H14" s="22">
        <v>0</v>
      </c>
      <c r="I14" s="22">
        <v>0</v>
      </c>
      <c r="J14" s="22">
        <v>0</v>
      </c>
      <c r="K14" s="23">
        <f t="shared" si="0"/>
        <v>0</v>
      </c>
    </row>
    <row r="15" spans="1:21" ht="12.75" customHeight="1" x14ac:dyDescent="0.2">
      <c r="A15" s="20" t="s">
        <v>106</v>
      </c>
      <c r="B15" s="21" t="s">
        <v>107</v>
      </c>
      <c r="C15" s="22">
        <v>0</v>
      </c>
      <c r="D15" s="22">
        <v>0</v>
      </c>
      <c r="E15" s="22">
        <v>0</v>
      </c>
      <c r="F15" s="22">
        <v>0</v>
      </c>
      <c r="G15" s="22">
        <v>0</v>
      </c>
      <c r="H15" s="22">
        <v>0</v>
      </c>
      <c r="I15" s="22">
        <v>0</v>
      </c>
      <c r="J15" s="22">
        <v>0</v>
      </c>
      <c r="K15" s="23">
        <f t="shared" si="0"/>
        <v>0</v>
      </c>
    </row>
    <row r="16" spans="1:21" x14ac:dyDescent="0.2">
      <c r="A16" s="20" t="s">
        <v>108</v>
      </c>
      <c r="B16" s="21" t="s">
        <v>109</v>
      </c>
      <c r="C16" s="22">
        <v>0</v>
      </c>
      <c r="D16" s="22">
        <v>0</v>
      </c>
      <c r="E16" s="22">
        <v>0</v>
      </c>
      <c r="F16" s="22">
        <v>0</v>
      </c>
      <c r="G16" s="22">
        <v>0</v>
      </c>
      <c r="H16" s="22">
        <v>0</v>
      </c>
      <c r="I16" s="22">
        <v>0</v>
      </c>
      <c r="J16" s="22">
        <v>0</v>
      </c>
      <c r="K16" s="23">
        <f t="shared" si="0"/>
        <v>0</v>
      </c>
    </row>
    <row r="17" spans="1:11" x14ac:dyDescent="0.2">
      <c r="A17" s="24" t="s">
        <v>110</v>
      </c>
      <c r="B17" s="25" t="s">
        <v>111</v>
      </c>
      <c r="C17" s="26">
        <f>SUM(C6:C16)</f>
        <v>3</v>
      </c>
      <c r="D17" s="26">
        <f t="shared" ref="D17:J17" si="1">SUM(D6:D16)</f>
        <v>1</v>
      </c>
      <c r="E17" s="26">
        <f t="shared" si="1"/>
        <v>1</v>
      </c>
      <c r="F17" s="26">
        <f t="shared" si="1"/>
        <v>0</v>
      </c>
      <c r="G17" s="26">
        <f t="shared" si="1"/>
        <v>3</v>
      </c>
      <c r="H17" s="26">
        <f t="shared" si="1"/>
        <v>3</v>
      </c>
      <c r="I17" s="26">
        <f t="shared" si="1"/>
        <v>5</v>
      </c>
      <c r="J17" s="26">
        <f t="shared" si="1"/>
        <v>4</v>
      </c>
      <c r="K17" s="23">
        <f>SUM(K6:K16)</f>
        <v>20</v>
      </c>
    </row>
    <row r="18" spans="1:11" x14ac:dyDescent="0.2">
      <c r="A18" s="27" t="s">
        <v>112</v>
      </c>
      <c r="B18" s="701"/>
      <c r="C18" s="701"/>
      <c r="D18" s="701"/>
      <c r="E18" s="701"/>
      <c r="F18" s="701"/>
      <c r="G18" s="701"/>
      <c r="H18" s="701"/>
      <c r="I18" s="701"/>
      <c r="J18" s="701"/>
      <c r="K18" s="702"/>
    </row>
    <row r="19" spans="1:11" x14ac:dyDescent="0.2">
      <c r="A19" s="17" t="s">
        <v>86</v>
      </c>
      <c r="B19" s="18" t="s">
        <v>87</v>
      </c>
      <c r="C19" s="699"/>
      <c r="D19" s="699"/>
      <c r="E19" s="699"/>
      <c r="F19" s="699"/>
      <c r="G19" s="699"/>
      <c r="H19" s="699"/>
      <c r="I19" s="699"/>
      <c r="J19" s="699"/>
      <c r="K19" s="700"/>
    </row>
    <row r="20" spans="1:11" x14ac:dyDescent="0.2">
      <c r="A20" s="20" t="s">
        <v>88</v>
      </c>
      <c r="B20" s="21" t="s">
        <v>89</v>
      </c>
      <c r="C20" s="22">
        <v>0</v>
      </c>
      <c r="D20" s="22">
        <v>0</v>
      </c>
      <c r="E20" s="22">
        <v>0</v>
      </c>
      <c r="F20" s="22">
        <v>0</v>
      </c>
      <c r="G20" s="22">
        <v>0</v>
      </c>
      <c r="H20" s="22">
        <v>0</v>
      </c>
      <c r="I20" s="22">
        <v>0</v>
      </c>
      <c r="J20" s="22">
        <v>0</v>
      </c>
      <c r="K20" s="23">
        <f>SUM(C20:J20)</f>
        <v>0</v>
      </c>
    </row>
    <row r="21" spans="1:11" x14ac:dyDescent="0.2">
      <c r="A21" s="20" t="s">
        <v>90</v>
      </c>
      <c r="B21" s="21" t="s">
        <v>91</v>
      </c>
      <c r="C21" s="22">
        <v>0</v>
      </c>
      <c r="D21" s="22">
        <v>0</v>
      </c>
      <c r="E21" s="22">
        <v>0</v>
      </c>
      <c r="F21" s="22">
        <v>0</v>
      </c>
      <c r="G21" s="22">
        <v>0</v>
      </c>
      <c r="H21" s="22">
        <v>0</v>
      </c>
      <c r="I21" s="22">
        <v>0</v>
      </c>
      <c r="J21" s="22">
        <v>0</v>
      </c>
      <c r="K21" s="23">
        <f t="shared" ref="K21:K30" si="2">SUM(C21:J21)</f>
        <v>0</v>
      </c>
    </row>
    <row r="22" spans="1:11" x14ac:dyDescent="0.2">
      <c r="A22" s="20" t="s">
        <v>92</v>
      </c>
      <c r="B22" s="21" t="s">
        <v>93</v>
      </c>
      <c r="C22" s="22">
        <v>1</v>
      </c>
      <c r="D22" s="22">
        <v>1</v>
      </c>
      <c r="E22" s="22">
        <v>1</v>
      </c>
      <c r="F22" s="22">
        <v>1</v>
      </c>
      <c r="G22" s="22">
        <v>2</v>
      </c>
      <c r="H22" s="22">
        <v>2</v>
      </c>
      <c r="I22" s="22">
        <v>2</v>
      </c>
      <c r="J22" s="22">
        <v>2</v>
      </c>
      <c r="K22" s="23">
        <f t="shared" si="2"/>
        <v>12</v>
      </c>
    </row>
    <row r="23" spans="1:11" x14ac:dyDescent="0.2">
      <c r="A23" s="20" t="s">
        <v>94</v>
      </c>
      <c r="B23" s="21" t="s">
        <v>95</v>
      </c>
      <c r="C23" s="22">
        <v>0</v>
      </c>
      <c r="D23" s="22">
        <v>0</v>
      </c>
      <c r="E23" s="22">
        <v>0</v>
      </c>
      <c r="F23" s="22">
        <v>0</v>
      </c>
      <c r="G23" s="22">
        <v>0</v>
      </c>
      <c r="H23" s="22">
        <v>0</v>
      </c>
      <c r="I23" s="22">
        <v>0</v>
      </c>
      <c r="J23" s="22">
        <v>0</v>
      </c>
      <c r="K23" s="23">
        <f t="shared" si="2"/>
        <v>0</v>
      </c>
    </row>
    <row r="24" spans="1:11" x14ac:dyDescent="0.2">
      <c r="A24" s="20" t="s">
        <v>96</v>
      </c>
      <c r="B24" s="21" t="s">
        <v>97</v>
      </c>
      <c r="C24" s="22">
        <v>0</v>
      </c>
      <c r="D24" s="22">
        <v>0</v>
      </c>
      <c r="E24" s="22">
        <v>0</v>
      </c>
      <c r="F24" s="22">
        <v>0</v>
      </c>
      <c r="G24" s="22">
        <v>0</v>
      </c>
      <c r="H24" s="22">
        <v>0</v>
      </c>
      <c r="I24" s="22">
        <v>0</v>
      </c>
      <c r="J24" s="22">
        <v>0</v>
      </c>
      <c r="K24" s="23">
        <f t="shared" si="2"/>
        <v>0</v>
      </c>
    </row>
    <row r="25" spans="1:11" x14ac:dyDescent="0.2">
      <c r="A25" s="20" t="s">
        <v>98</v>
      </c>
      <c r="B25" s="21" t="s">
        <v>99</v>
      </c>
      <c r="C25" s="22">
        <v>0</v>
      </c>
      <c r="D25" s="22">
        <v>0</v>
      </c>
      <c r="E25" s="22">
        <v>0</v>
      </c>
      <c r="F25" s="22">
        <v>0</v>
      </c>
      <c r="G25" s="22">
        <v>0</v>
      </c>
      <c r="H25" s="22">
        <v>0</v>
      </c>
      <c r="I25" s="22">
        <v>0</v>
      </c>
      <c r="J25" s="22">
        <v>0</v>
      </c>
      <c r="K25" s="23">
        <f t="shared" si="2"/>
        <v>0</v>
      </c>
    </row>
    <row r="26" spans="1:11" x14ac:dyDescent="0.2">
      <c r="A26" s="20" t="s">
        <v>100</v>
      </c>
      <c r="B26" s="21" t="s">
        <v>101</v>
      </c>
      <c r="C26" s="22">
        <v>0</v>
      </c>
      <c r="D26" s="22">
        <v>0</v>
      </c>
      <c r="E26" s="22">
        <v>0</v>
      </c>
      <c r="F26" s="22">
        <v>0</v>
      </c>
      <c r="G26" s="22">
        <v>0</v>
      </c>
      <c r="H26" s="22">
        <v>0</v>
      </c>
      <c r="I26" s="22">
        <v>0</v>
      </c>
      <c r="J26" s="22">
        <v>0</v>
      </c>
      <c r="K26" s="23">
        <f t="shared" si="2"/>
        <v>0</v>
      </c>
    </row>
    <row r="27" spans="1:11" x14ac:dyDescent="0.2">
      <c r="A27" s="20" t="s">
        <v>102</v>
      </c>
      <c r="B27" s="21" t="s">
        <v>103</v>
      </c>
      <c r="C27" s="22">
        <v>0</v>
      </c>
      <c r="D27" s="22">
        <v>0</v>
      </c>
      <c r="E27" s="22">
        <v>0</v>
      </c>
      <c r="F27" s="22">
        <v>0</v>
      </c>
      <c r="G27" s="22">
        <v>0</v>
      </c>
      <c r="H27" s="22">
        <v>0</v>
      </c>
      <c r="I27" s="22">
        <v>0</v>
      </c>
      <c r="J27" s="22">
        <v>0</v>
      </c>
      <c r="K27" s="23">
        <f t="shared" si="2"/>
        <v>0</v>
      </c>
    </row>
    <row r="28" spans="1:11" x14ac:dyDescent="0.2">
      <c r="A28" s="20" t="s">
        <v>104</v>
      </c>
      <c r="B28" s="21" t="s">
        <v>105</v>
      </c>
      <c r="C28" s="22">
        <v>0</v>
      </c>
      <c r="D28" s="22">
        <v>0</v>
      </c>
      <c r="E28" s="22">
        <v>0</v>
      </c>
      <c r="F28" s="22">
        <v>0</v>
      </c>
      <c r="G28" s="22">
        <v>0</v>
      </c>
      <c r="H28" s="22">
        <v>0</v>
      </c>
      <c r="I28" s="22">
        <v>0</v>
      </c>
      <c r="J28" s="22">
        <v>0</v>
      </c>
      <c r="K28" s="23">
        <f t="shared" si="2"/>
        <v>0</v>
      </c>
    </row>
    <row r="29" spans="1:11" ht="25.5" x14ac:dyDescent="0.2">
      <c r="A29" s="20" t="s">
        <v>106</v>
      </c>
      <c r="B29" s="21" t="s">
        <v>107</v>
      </c>
      <c r="C29" s="22">
        <v>2</v>
      </c>
      <c r="D29" s="22">
        <v>2</v>
      </c>
      <c r="E29" s="22">
        <v>0</v>
      </c>
      <c r="F29" s="22">
        <v>0</v>
      </c>
      <c r="G29" s="22">
        <v>0</v>
      </c>
      <c r="H29" s="22">
        <v>0</v>
      </c>
      <c r="I29" s="22">
        <v>0</v>
      </c>
      <c r="J29" s="22">
        <v>0</v>
      </c>
      <c r="K29" s="23">
        <f t="shared" si="2"/>
        <v>4</v>
      </c>
    </row>
    <row r="30" spans="1:11" x14ac:dyDescent="0.2">
      <c r="A30" s="20" t="s">
        <v>108</v>
      </c>
      <c r="B30" s="21" t="s">
        <v>109</v>
      </c>
      <c r="C30" s="22">
        <v>0</v>
      </c>
      <c r="D30" s="22">
        <v>0</v>
      </c>
      <c r="E30" s="22">
        <v>0</v>
      </c>
      <c r="F30" s="22">
        <v>0</v>
      </c>
      <c r="G30" s="22">
        <v>0</v>
      </c>
      <c r="H30" s="22">
        <v>0</v>
      </c>
      <c r="I30" s="22">
        <v>0</v>
      </c>
      <c r="J30" s="22">
        <v>0</v>
      </c>
      <c r="K30" s="23">
        <f t="shared" si="2"/>
        <v>0</v>
      </c>
    </row>
    <row r="31" spans="1:11" x14ac:dyDescent="0.2">
      <c r="A31" s="24" t="s">
        <v>110</v>
      </c>
      <c r="B31" s="25" t="s">
        <v>111</v>
      </c>
      <c r="C31" s="26">
        <f>SUM(C20:C30)</f>
        <v>3</v>
      </c>
      <c r="D31" s="26">
        <f t="shared" ref="D31:J31" si="3">SUM(D20:D30)</f>
        <v>3</v>
      </c>
      <c r="E31" s="26">
        <f t="shared" si="3"/>
        <v>1</v>
      </c>
      <c r="F31" s="26">
        <f t="shared" si="3"/>
        <v>1</v>
      </c>
      <c r="G31" s="26">
        <f t="shared" si="3"/>
        <v>2</v>
      </c>
      <c r="H31" s="26">
        <f t="shared" si="3"/>
        <v>2</v>
      </c>
      <c r="I31" s="26">
        <f t="shared" si="3"/>
        <v>2</v>
      </c>
      <c r="J31" s="26">
        <f t="shared" si="3"/>
        <v>2</v>
      </c>
      <c r="K31" s="23">
        <f>SUM(K20:K30)</f>
        <v>16</v>
      </c>
    </row>
    <row r="32" spans="1:11" x14ac:dyDescent="0.2">
      <c r="A32" s="27" t="s">
        <v>113</v>
      </c>
      <c r="B32" s="701"/>
      <c r="C32" s="701"/>
      <c r="D32" s="701"/>
      <c r="E32" s="701"/>
      <c r="F32" s="701"/>
      <c r="G32" s="701"/>
      <c r="H32" s="701"/>
      <c r="I32" s="701"/>
      <c r="J32" s="701"/>
      <c r="K32" s="702"/>
    </row>
    <row r="33" spans="1:11" x14ac:dyDescent="0.2">
      <c r="A33" s="17" t="s">
        <v>86</v>
      </c>
      <c r="B33" s="18" t="s">
        <v>87</v>
      </c>
      <c r="C33" s="699"/>
      <c r="D33" s="699"/>
      <c r="E33" s="699"/>
      <c r="F33" s="699"/>
      <c r="G33" s="699"/>
      <c r="H33" s="699"/>
      <c r="I33" s="699"/>
      <c r="J33" s="699"/>
      <c r="K33" s="700"/>
    </row>
    <row r="34" spans="1:11" x14ac:dyDescent="0.2">
      <c r="A34" s="20" t="s">
        <v>88</v>
      </c>
      <c r="B34" s="21" t="s">
        <v>89</v>
      </c>
      <c r="C34" s="22">
        <v>0</v>
      </c>
      <c r="D34" s="22">
        <v>0</v>
      </c>
      <c r="E34" s="22">
        <v>0</v>
      </c>
      <c r="F34" s="22">
        <v>0</v>
      </c>
      <c r="G34" s="22">
        <v>0</v>
      </c>
      <c r="H34" s="22">
        <v>0</v>
      </c>
      <c r="I34" s="22">
        <v>0</v>
      </c>
      <c r="J34" s="22">
        <v>0</v>
      </c>
      <c r="K34" s="23">
        <f>SUM(C34:J34)</f>
        <v>0</v>
      </c>
    </row>
    <row r="35" spans="1:11" x14ac:dyDescent="0.2">
      <c r="A35" s="20" t="s">
        <v>90</v>
      </c>
      <c r="B35" s="21" t="s">
        <v>91</v>
      </c>
      <c r="C35" s="22">
        <v>3</v>
      </c>
      <c r="D35" s="22">
        <v>0</v>
      </c>
      <c r="E35" s="22">
        <v>0</v>
      </c>
      <c r="F35" s="22">
        <v>0</v>
      </c>
      <c r="G35" s="22">
        <v>2</v>
      </c>
      <c r="H35" s="22">
        <v>0</v>
      </c>
      <c r="I35" s="22">
        <v>0</v>
      </c>
      <c r="J35" s="22">
        <v>0</v>
      </c>
      <c r="K35" s="23">
        <f t="shared" ref="K35:K44" si="4">SUM(C35:J35)</f>
        <v>5</v>
      </c>
    </row>
    <row r="36" spans="1:11" x14ac:dyDescent="0.2">
      <c r="A36" s="20" t="s">
        <v>92</v>
      </c>
      <c r="B36" s="21" t="s">
        <v>93</v>
      </c>
      <c r="C36" s="22">
        <v>6</v>
      </c>
      <c r="D36" s="22">
        <v>2</v>
      </c>
      <c r="E36" s="22">
        <v>0</v>
      </c>
      <c r="F36" s="22">
        <v>0</v>
      </c>
      <c r="G36" s="22">
        <v>6</v>
      </c>
      <c r="H36" s="22">
        <v>2</v>
      </c>
      <c r="I36" s="22">
        <v>1</v>
      </c>
      <c r="J36" s="22">
        <v>1</v>
      </c>
      <c r="K36" s="23">
        <f t="shared" si="4"/>
        <v>18</v>
      </c>
    </row>
    <row r="37" spans="1:11" x14ac:dyDescent="0.2">
      <c r="A37" s="20" t="s">
        <v>94</v>
      </c>
      <c r="B37" s="21" t="s">
        <v>95</v>
      </c>
      <c r="C37" s="22">
        <v>0</v>
      </c>
      <c r="D37" s="22">
        <v>0</v>
      </c>
      <c r="E37" s="22">
        <v>0</v>
      </c>
      <c r="F37" s="22">
        <v>0</v>
      </c>
      <c r="G37" s="22">
        <v>0</v>
      </c>
      <c r="H37" s="22">
        <v>0</v>
      </c>
      <c r="I37" s="22">
        <v>0</v>
      </c>
      <c r="J37" s="22">
        <v>0</v>
      </c>
      <c r="K37" s="23">
        <f t="shared" si="4"/>
        <v>0</v>
      </c>
    </row>
    <row r="38" spans="1:11" x14ac:dyDescent="0.2">
      <c r="A38" s="20" t="s">
        <v>96</v>
      </c>
      <c r="B38" s="21" t="s">
        <v>97</v>
      </c>
      <c r="C38" s="22">
        <v>0</v>
      </c>
      <c r="D38" s="22">
        <v>0</v>
      </c>
      <c r="E38" s="22">
        <v>0</v>
      </c>
      <c r="F38" s="22">
        <v>0</v>
      </c>
      <c r="G38" s="22">
        <v>0</v>
      </c>
      <c r="H38" s="22">
        <v>0</v>
      </c>
      <c r="I38" s="22">
        <v>0</v>
      </c>
      <c r="J38" s="22">
        <v>0</v>
      </c>
      <c r="K38" s="23">
        <f t="shared" si="4"/>
        <v>0</v>
      </c>
    </row>
    <row r="39" spans="1:11" x14ac:dyDescent="0.2">
      <c r="A39" s="20" t="s">
        <v>98</v>
      </c>
      <c r="B39" s="21" t="s">
        <v>99</v>
      </c>
      <c r="C39" s="22">
        <v>0</v>
      </c>
      <c r="D39" s="22">
        <v>0</v>
      </c>
      <c r="E39" s="22">
        <v>0</v>
      </c>
      <c r="F39" s="22">
        <v>0</v>
      </c>
      <c r="G39" s="22">
        <v>0</v>
      </c>
      <c r="H39" s="22">
        <v>0</v>
      </c>
      <c r="I39" s="22">
        <v>0</v>
      </c>
      <c r="J39" s="22">
        <v>0</v>
      </c>
      <c r="K39" s="23">
        <f t="shared" si="4"/>
        <v>0</v>
      </c>
    </row>
    <row r="40" spans="1:11" x14ac:dyDescent="0.2">
      <c r="A40" s="20" t="s">
        <v>100</v>
      </c>
      <c r="B40" s="21" t="s">
        <v>101</v>
      </c>
      <c r="C40" s="22">
        <v>0</v>
      </c>
      <c r="D40" s="22">
        <v>0</v>
      </c>
      <c r="E40" s="22">
        <v>0</v>
      </c>
      <c r="F40" s="22">
        <v>0</v>
      </c>
      <c r="G40" s="22">
        <v>0</v>
      </c>
      <c r="H40" s="22">
        <v>0</v>
      </c>
      <c r="I40" s="22">
        <v>0</v>
      </c>
      <c r="J40" s="22">
        <v>0</v>
      </c>
      <c r="K40" s="23">
        <f t="shared" si="4"/>
        <v>0</v>
      </c>
    </row>
    <row r="41" spans="1:11" x14ac:dyDescent="0.2">
      <c r="A41" s="20" t="s">
        <v>102</v>
      </c>
      <c r="B41" s="21" t="s">
        <v>103</v>
      </c>
      <c r="C41" s="22">
        <v>0</v>
      </c>
      <c r="D41" s="22">
        <v>0</v>
      </c>
      <c r="E41" s="22">
        <v>0</v>
      </c>
      <c r="F41" s="22">
        <v>0</v>
      </c>
      <c r="G41" s="22">
        <v>0</v>
      </c>
      <c r="H41" s="22">
        <v>0</v>
      </c>
      <c r="I41" s="22">
        <v>0</v>
      </c>
      <c r="J41" s="22">
        <v>0</v>
      </c>
      <c r="K41" s="23">
        <f t="shared" si="4"/>
        <v>0</v>
      </c>
    </row>
    <row r="42" spans="1:11" x14ac:dyDescent="0.2">
      <c r="A42" s="20" t="s">
        <v>104</v>
      </c>
      <c r="B42" s="21" t="s">
        <v>105</v>
      </c>
      <c r="C42" s="22">
        <v>0</v>
      </c>
      <c r="D42" s="22">
        <v>0</v>
      </c>
      <c r="E42" s="22">
        <v>0</v>
      </c>
      <c r="F42" s="22">
        <v>0</v>
      </c>
      <c r="G42" s="22">
        <v>0</v>
      </c>
      <c r="H42" s="22">
        <v>0</v>
      </c>
      <c r="I42" s="22">
        <v>0</v>
      </c>
      <c r="J42" s="22">
        <v>0</v>
      </c>
      <c r="K42" s="23">
        <f t="shared" si="4"/>
        <v>0</v>
      </c>
    </row>
    <row r="43" spans="1:11" ht="25.5" x14ac:dyDescent="0.2">
      <c r="A43" s="20" t="s">
        <v>106</v>
      </c>
      <c r="B43" s="21" t="s">
        <v>107</v>
      </c>
      <c r="C43" s="22">
        <v>2</v>
      </c>
      <c r="D43" s="22">
        <v>0</v>
      </c>
      <c r="E43" s="22">
        <v>0</v>
      </c>
      <c r="F43" s="22">
        <v>0</v>
      </c>
      <c r="G43" s="22">
        <v>2</v>
      </c>
      <c r="H43" s="22">
        <v>0</v>
      </c>
      <c r="I43" s="22">
        <v>0</v>
      </c>
      <c r="J43" s="22">
        <v>0</v>
      </c>
      <c r="K43" s="23">
        <f t="shared" si="4"/>
        <v>4</v>
      </c>
    </row>
    <row r="44" spans="1:11" x14ac:dyDescent="0.2">
      <c r="A44" s="20" t="s">
        <v>108</v>
      </c>
      <c r="B44" s="21" t="s">
        <v>109</v>
      </c>
      <c r="C44" s="22">
        <v>0</v>
      </c>
      <c r="D44" s="22">
        <v>0</v>
      </c>
      <c r="E44" s="22">
        <v>0</v>
      </c>
      <c r="F44" s="22">
        <v>0</v>
      </c>
      <c r="G44" s="22">
        <v>0</v>
      </c>
      <c r="H44" s="22">
        <v>0</v>
      </c>
      <c r="I44" s="22">
        <v>0</v>
      </c>
      <c r="J44" s="22">
        <v>0</v>
      </c>
      <c r="K44" s="23">
        <f t="shared" si="4"/>
        <v>0</v>
      </c>
    </row>
    <row r="45" spans="1:11" x14ac:dyDescent="0.2">
      <c r="A45" s="24" t="s">
        <v>110</v>
      </c>
      <c r="B45" s="25" t="s">
        <v>111</v>
      </c>
      <c r="C45" s="26">
        <f>SUM(C34:C44)</f>
        <v>11</v>
      </c>
      <c r="D45" s="26">
        <f t="shared" ref="D45:J45" si="5">SUM(D34:D44)</f>
        <v>2</v>
      </c>
      <c r="E45" s="26">
        <f t="shared" si="5"/>
        <v>0</v>
      </c>
      <c r="F45" s="26">
        <f t="shared" si="5"/>
        <v>0</v>
      </c>
      <c r="G45" s="26">
        <f t="shared" si="5"/>
        <v>10</v>
      </c>
      <c r="H45" s="26">
        <f t="shared" si="5"/>
        <v>2</v>
      </c>
      <c r="I45" s="26">
        <f t="shared" si="5"/>
        <v>1</v>
      </c>
      <c r="J45" s="26">
        <f t="shared" si="5"/>
        <v>1</v>
      </c>
      <c r="K45" s="23">
        <f>SUM(K34:K44)</f>
        <v>27</v>
      </c>
    </row>
    <row r="46" spans="1:11" x14ac:dyDescent="0.2">
      <c r="A46" s="27" t="s">
        <v>114</v>
      </c>
      <c r="B46" s="701"/>
      <c r="C46" s="701"/>
      <c r="D46" s="701"/>
      <c r="E46" s="701"/>
      <c r="F46" s="701"/>
      <c r="G46" s="701"/>
      <c r="H46" s="701"/>
      <c r="I46" s="701"/>
      <c r="J46" s="701"/>
      <c r="K46" s="702"/>
    </row>
    <row r="47" spans="1:11" x14ac:dyDescent="0.2">
      <c r="A47" s="17" t="s">
        <v>86</v>
      </c>
      <c r="B47" s="18" t="s">
        <v>87</v>
      </c>
      <c r="C47" s="699"/>
      <c r="D47" s="699"/>
      <c r="E47" s="699"/>
      <c r="F47" s="699"/>
      <c r="G47" s="699"/>
      <c r="H47" s="699"/>
      <c r="I47" s="699"/>
      <c r="J47" s="699"/>
      <c r="K47" s="700"/>
    </row>
    <row r="48" spans="1:11" x14ac:dyDescent="0.2">
      <c r="A48" s="20" t="s">
        <v>88</v>
      </c>
      <c r="B48" s="21" t="s">
        <v>89</v>
      </c>
      <c r="C48" s="22">
        <v>0</v>
      </c>
      <c r="D48" s="22">
        <v>0</v>
      </c>
      <c r="E48" s="22">
        <v>0</v>
      </c>
      <c r="F48" s="22">
        <v>0</v>
      </c>
      <c r="G48" s="22">
        <v>0</v>
      </c>
      <c r="H48" s="22">
        <v>0</v>
      </c>
      <c r="I48" s="22">
        <v>0</v>
      </c>
      <c r="J48" s="22">
        <v>0</v>
      </c>
      <c r="K48" s="23">
        <f>SUM(C48:J48)</f>
        <v>0</v>
      </c>
    </row>
    <row r="49" spans="1:11" x14ac:dyDescent="0.2">
      <c r="A49" s="20" t="s">
        <v>90</v>
      </c>
      <c r="B49" s="21" t="s">
        <v>91</v>
      </c>
      <c r="C49" s="22">
        <v>0</v>
      </c>
      <c r="D49" s="22">
        <v>0</v>
      </c>
      <c r="E49" s="22">
        <v>0</v>
      </c>
      <c r="F49" s="22">
        <v>0</v>
      </c>
      <c r="G49" s="22">
        <v>0</v>
      </c>
      <c r="H49" s="22">
        <v>0</v>
      </c>
      <c r="I49" s="22">
        <v>0</v>
      </c>
      <c r="J49" s="22">
        <v>0</v>
      </c>
      <c r="K49" s="23">
        <f t="shared" ref="K49:K58" si="6">SUM(C49:J49)</f>
        <v>0</v>
      </c>
    </row>
    <row r="50" spans="1:11" x14ac:dyDescent="0.2">
      <c r="A50" s="20" t="s">
        <v>92</v>
      </c>
      <c r="B50" s="21" t="s">
        <v>93</v>
      </c>
      <c r="C50" s="22">
        <v>0</v>
      </c>
      <c r="D50" s="22">
        <v>0</v>
      </c>
      <c r="E50" s="22">
        <v>0</v>
      </c>
      <c r="F50" s="22">
        <v>0</v>
      </c>
      <c r="G50" s="22">
        <v>0</v>
      </c>
      <c r="H50" s="22">
        <v>0</v>
      </c>
      <c r="I50" s="22">
        <v>0</v>
      </c>
      <c r="J50" s="22">
        <v>0</v>
      </c>
      <c r="K50" s="23">
        <f t="shared" si="6"/>
        <v>0</v>
      </c>
    </row>
    <row r="51" spans="1:11" x14ac:dyDescent="0.2">
      <c r="A51" s="20" t="s">
        <v>94</v>
      </c>
      <c r="B51" s="21" t="s">
        <v>95</v>
      </c>
      <c r="C51" s="22">
        <v>0</v>
      </c>
      <c r="D51" s="22">
        <v>0</v>
      </c>
      <c r="E51" s="22">
        <v>0</v>
      </c>
      <c r="F51" s="22">
        <v>0</v>
      </c>
      <c r="G51" s="22">
        <v>0</v>
      </c>
      <c r="H51" s="22">
        <v>0</v>
      </c>
      <c r="I51" s="22">
        <v>0</v>
      </c>
      <c r="J51" s="22">
        <v>0</v>
      </c>
      <c r="K51" s="23">
        <f t="shared" si="6"/>
        <v>0</v>
      </c>
    </row>
    <row r="52" spans="1:11" x14ac:dyDescent="0.2">
      <c r="A52" s="20" t="s">
        <v>96</v>
      </c>
      <c r="B52" s="21" t="s">
        <v>97</v>
      </c>
      <c r="C52" s="22">
        <v>0</v>
      </c>
      <c r="D52" s="22">
        <v>0</v>
      </c>
      <c r="E52" s="22">
        <v>2</v>
      </c>
      <c r="F52" s="22">
        <v>0</v>
      </c>
      <c r="G52" s="22">
        <v>0</v>
      </c>
      <c r="H52" s="22">
        <v>0</v>
      </c>
      <c r="I52" s="22">
        <v>14</v>
      </c>
      <c r="J52" s="22">
        <v>15</v>
      </c>
      <c r="K52" s="23">
        <f t="shared" si="6"/>
        <v>31</v>
      </c>
    </row>
    <row r="53" spans="1:11" x14ac:dyDescent="0.2">
      <c r="A53" s="20" t="s">
        <v>98</v>
      </c>
      <c r="B53" s="21" t="s">
        <v>99</v>
      </c>
      <c r="C53" s="22">
        <v>0</v>
      </c>
      <c r="D53" s="22">
        <v>0</v>
      </c>
      <c r="E53" s="22">
        <v>0</v>
      </c>
      <c r="F53" s="22">
        <v>0</v>
      </c>
      <c r="G53" s="22">
        <v>0</v>
      </c>
      <c r="H53" s="22">
        <v>0</v>
      </c>
      <c r="I53" s="22">
        <v>0</v>
      </c>
      <c r="J53" s="22">
        <v>0</v>
      </c>
      <c r="K53" s="23">
        <f t="shared" si="6"/>
        <v>0</v>
      </c>
    </row>
    <row r="54" spans="1:11" x14ac:dyDescent="0.2">
      <c r="A54" s="20" t="s">
        <v>100</v>
      </c>
      <c r="B54" s="21" t="s">
        <v>101</v>
      </c>
      <c r="C54" s="22">
        <v>0</v>
      </c>
      <c r="D54" s="22">
        <v>0</v>
      </c>
      <c r="E54" s="22">
        <v>0</v>
      </c>
      <c r="F54" s="22">
        <v>0</v>
      </c>
      <c r="G54" s="22">
        <v>0</v>
      </c>
      <c r="H54" s="22">
        <v>0</v>
      </c>
      <c r="I54" s="22">
        <v>0</v>
      </c>
      <c r="J54" s="22">
        <v>0</v>
      </c>
      <c r="K54" s="23">
        <f t="shared" si="6"/>
        <v>0</v>
      </c>
    </row>
    <row r="55" spans="1:11" x14ac:dyDescent="0.2">
      <c r="A55" s="20" t="s">
        <v>102</v>
      </c>
      <c r="B55" s="21" t="s">
        <v>103</v>
      </c>
      <c r="C55" s="22">
        <v>0</v>
      </c>
      <c r="D55" s="22">
        <v>0</v>
      </c>
      <c r="E55" s="22">
        <v>0</v>
      </c>
      <c r="F55" s="22">
        <v>0</v>
      </c>
      <c r="G55" s="22">
        <v>0</v>
      </c>
      <c r="H55" s="22">
        <v>0</v>
      </c>
      <c r="I55" s="22">
        <v>0</v>
      </c>
      <c r="J55" s="22">
        <v>0</v>
      </c>
      <c r="K55" s="23">
        <f t="shared" si="6"/>
        <v>0</v>
      </c>
    </row>
    <row r="56" spans="1:11" x14ac:dyDescent="0.2">
      <c r="A56" s="20" t="s">
        <v>104</v>
      </c>
      <c r="B56" s="21" t="s">
        <v>105</v>
      </c>
      <c r="C56" s="22">
        <v>0</v>
      </c>
      <c r="D56" s="22">
        <v>0</v>
      </c>
      <c r="E56" s="22">
        <v>0</v>
      </c>
      <c r="F56" s="22">
        <v>0</v>
      </c>
      <c r="G56" s="22">
        <v>0</v>
      </c>
      <c r="H56" s="22">
        <v>0</v>
      </c>
      <c r="I56" s="22">
        <v>0</v>
      </c>
      <c r="J56" s="22">
        <v>0</v>
      </c>
      <c r="K56" s="23">
        <f t="shared" si="6"/>
        <v>0</v>
      </c>
    </row>
    <row r="57" spans="1:11" ht="25.5" x14ac:dyDescent="0.2">
      <c r="A57" s="20" t="s">
        <v>106</v>
      </c>
      <c r="B57" s="21" t="s">
        <v>107</v>
      </c>
      <c r="C57" s="22">
        <v>0</v>
      </c>
      <c r="D57" s="22">
        <v>0</v>
      </c>
      <c r="E57" s="22">
        <v>0</v>
      </c>
      <c r="F57" s="22">
        <v>0</v>
      </c>
      <c r="G57" s="22">
        <v>0</v>
      </c>
      <c r="H57" s="22">
        <v>0</v>
      </c>
      <c r="I57" s="22">
        <v>0</v>
      </c>
      <c r="J57" s="22">
        <v>0</v>
      </c>
      <c r="K57" s="23">
        <f t="shared" si="6"/>
        <v>0</v>
      </c>
    </row>
    <row r="58" spans="1:11" x14ac:dyDescent="0.2">
      <c r="A58" s="20" t="s">
        <v>108</v>
      </c>
      <c r="B58" s="21" t="s">
        <v>109</v>
      </c>
      <c r="C58" s="22">
        <v>0</v>
      </c>
      <c r="D58" s="22">
        <v>0</v>
      </c>
      <c r="E58" s="22">
        <v>0</v>
      </c>
      <c r="F58" s="22">
        <v>0</v>
      </c>
      <c r="G58" s="22">
        <v>0</v>
      </c>
      <c r="H58" s="22">
        <v>0</v>
      </c>
      <c r="I58" s="22">
        <v>0</v>
      </c>
      <c r="J58" s="22">
        <v>0</v>
      </c>
      <c r="K58" s="23">
        <f t="shared" si="6"/>
        <v>0</v>
      </c>
    </row>
    <row r="59" spans="1:11" x14ac:dyDescent="0.2">
      <c r="A59" s="24" t="s">
        <v>110</v>
      </c>
      <c r="B59" s="25" t="s">
        <v>111</v>
      </c>
      <c r="C59" s="26">
        <f>SUM(C48:C58)</f>
        <v>0</v>
      </c>
      <c r="D59" s="26">
        <f t="shared" ref="D59:J59" si="7">SUM(D48:D58)</f>
        <v>0</v>
      </c>
      <c r="E59" s="26">
        <f t="shared" si="7"/>
        <v>2</v>
      </c>
      <c r="F59" s="26">
        <f t="shared" si="7"/>
        <v>0</v>
      </c>
      <c r="G59" s="26">
        <f t="shared" si="7"/>
        <v>0</v>
      </c>
      <c r="H59" s="26">
        <f t="shared" si="7"/>
        <v>0</v>
      </c>
      <c r="I59" s="26">
        <f t="shared" si="7"/>
        <v>14</v>
      </c>
      <c r="J59" s="26">
        <f t="shared" si="7"/>
        <v>15</v>
      </c>
      <c r="K59" s="23">
        <f>SUM(K48:K58)</f>
        <v>31</v>
      </c>
    </row>
    <row r="60" spans="1:11" x14ac:dyDescent="0.2">
      <c r="A60" s="27" t="s">
        <v>115</v>
      </c>
      <c r="B60" s="701"/>
      <c r="C60" s="701"/>
      <c r="D60" s="701"/>
      <c r="E60" s="701"/>
      <c r="F60" s="701"/>
      <c r="G60" s="701"/>
      <c r="H60" s="701"/>
      <c r="I60" s="701"/>
      <c r="J60" s="701"/>
      <c r="K60" s="702"/>
    </row>
    <row r="61" spans="1:11" x14ac:dyDescent="0.2">
      <c r="A61" s="17" t="s">
        <v>86</v>
      </c>
      <c r="B61" s="18" t="s">
        <v>87</v>
      </c>
      <c r="C61" s="699"/>
      <c r="D61" s="699"/>
      <c r="E61" s="699"/>
      <c r="F61" s="699"/>
      <c r="G61" s="699"/>
      <c r="H61" s="699"/>
      <c r="I61" s="699"/>
      <c r="J61" s="699"/>
      <c r="K61" s="700"/>
    </row>
    <row r="62" spans="1:11" x14ac:dyDescent="0.2">
      <c r="A62" s="20" t="s">
        <v>88</v>
      </c>
      <c r="B62" s="21" t="s">
        <v>89</v>
      </c>
      <c r="C62" s="22">
        <v>0</v>
      </c>
      <c r="D62" s="22">
        <v>0</v>
      </c>
      <c r="E62" s="22">
        <v>0</v>
      </c>
      <c r="F62" s="22">
        <v>0</v>
      </c>
      <c r="G62" s="22">
        <v>0</v>
      </c>
      <c r="H62" s="22">
        <v>0</v>
      </c>
      <c r="I62" s="22">
        <v>0</v>
      </c>
      <c r="J62" s="22">
        <v>0</v>
      </c>
      <c r="K62" s="23">
        <f>SUM(C62:J62)</f>
        <v>0</v>
      </c>
    </row>
    <row r="63" spans="1:11" x14ac:dyDescent="0.2">
      <c r="A63" s="20" t="s">
        <v>90</v>
      </c>
      <c r="B63" s="21" t="s">
        <v>91</v>
      </c>
      <c r="C63" s="22">
        <v>0</v>
      </c>
      <c r="D63" s="22">
        <v>0</v>
      </c>
      <c r="E63" s="22">
        <v>0</v>
      </c>
      <c r="F63" s="22">
        <v>0</v>
      </c>
      <c r="G63" s="22">
        <v>0</v>
      </c>
      <c r="H63" s="22">
        <v>0</v>
      </c>
      <c r="I63" s="22">
        <v>0</v>
      </c>
      <c r="J63" s="22">
        <v>0</v>
      </c>
      <c r="K63" s="23">
        <f t="shared" ref="K63:K72" si="8">SUM(C63:J63)</f>
        <v>0</v>
      </c>
    </row>
    <row r="64" spans="1:11" x14ac:dyDescent="0.2">
      <c r="A64" s="20" t="s">
        <v>92</v>
      </c>
      <c r="B64" s="21" t="s">
        <v>93</v>
      </c>
      <c r="C64" s="22">
        <v>0</v>
      </c>
      <c r="D64" s="22">
        <v>0</v>
      </c>
      <c r="E64" s="22">
        <v>0</v>
      </c>
      <c r="F64" s="22">
        <v>0</v>
      </c>
      <c r="G64" s="22">
        <v>0</v>
      </c>
      <c r="H64" s="22">
        <v>0</v>
      </c>
      <c r="I64" s="22">
        <v>0</v>
      </c>
      <c r="J64" s="22">
        <v>0</v>
      </c>
      <c r="K64" s="23">
        <f t="shared" si="8"/>
        <v>0</v>
      </c>
    </row>
    <row r="65" spans="1:11" x14ac:dyDescent="0.2">
      <c r="A65" s="20" t="s">
        <v>94</v>
      </c>
      <c r="B65" s="21" t="s">
        <v>95</v>
      </c>
      <c r="C65" s="22">
        <v>0</v>
      </c>
      <c r="D65" s="22">
        <v>0</v>
      </c>
      <c r="E65" s="22">
        <v>0</v>
      </c>
      <c r="F65" s="22">
        <v>0</v>
      </c>
      <c r="G65" s="22">
        <v>0</v>
      </c>
      <c r="H65" s="22">
        <v>0</v>
      </c>
      <c r="I65" s="22">
        <v>1</v>
      </c>
      <c r="J65" s="22">
        <v>1</v>
      </c>
      <c r="K65" s="23">
        <f t="shared" si="8"/>
        <v>2</v>
      </c>
    </row>
    <row r="66" spans="1:11" x14ac:dyDescent="0.2">
      <c r="A66" s="20" t="s">
        <v>96</v>
      </c>
      <c r="B66" s="21" t="s">
        <v>97</v>
      </c>
      <c r="C66" s="22">
        <v>0</v>
      </c>
      <c r="D66" s="22">
        <v>0</v>
      </c>
      <c r="E66" s="22">
        <v>0</v>
      </c>
      <c r="F66" s="22">
        <v>0</v>
      </c>
      <c r="G66" s="22">
        <v>0</v>
      </c>
      <c r="H66" s="22">
        <v>0</v>
      </c>
      <c r="I66" s="22">
        <v>0</v>
      </c>
      <c r="J66" s="22">
        <v>0</v>
      </c>
      <c r="K66" s="23">
        <f t="shared" si="8"/>
        <v>0</v>
      </c>
    </row>
    <row r="67" spans="1:11" x14ac:dyDescent="0.2">
      <c r="A67" s="20" t="s">
        <v>98</v>
      </c>
      <c r="B67" s="21" t="s">
        <v>99</v>
      </c>
      <c r="C67" s="22">
        <v>0</v>
      </c>
      <c r="D67" s="22">
        <v>0</v>
      </c>
      <c r="E67" s="22">
        <v>0</v>
      </c>
      <c r="F67" s="22">
        <v>0</v>
      </c>
      <c r="G67" s="22">
        <v>0</v>
      </c>
      <c r="H67" s="22">
        <v>0</v>
      </c>
      <c r="I67" s="22">
        <v>9</v>
      </c>
      <c r="J67" s="22">
        <v>8</v>
      </c>
      <c r="K67" s="23">
        <f t="shared" si="8"/>
        <v>17</v>
      </c>
    </row>
    <row r="68" spans="1:11" x14ac:dyDescent="0.2">
      <c r="A68" s="20" t="s">
        <v>100</v>
      </c>
      <c r="B68" s="21" t="s">
        <v>101</v>
      </c>
      <c r="C68" s="22">
        <v>0</v>
      </c>
      <c r="D68" s="22">
        <v>0</v>
      </c>
      <c r="E68" s="22">
        <v>0</v>
      </c>
      <c r="F68" s="22">
        <v>0</v>
      </c>
      <c r="G68" s="22">
        <v>0</v>
      </c>
      <c r="H68" s="22">
        <v>0</v>
      </c>
      <c r="I68" s="22">
        <v>1</v>
      </c>
      <c r="J68" s="22">
        <v>1</v>
      </c>
      <c r="K68" s="23">
        <f t="shared" si="8"/>
        <v>2</v>
      </c>
    </row>
    <row r="69" spans="1:11" x14ac:dyDescent="0.2">
      <c r="A69" s="20" t="s">
        <v>102</v>
      </c>
      <c r="B69" s="21" t="s">
        <v>103</v>
      </c>
      <c r="C69" s="22">
        <v>0</v>
      </c>
      <c r="D69" s="22">
        <v>0</v>
      </c>
      <c r="E69" s="22">
        <v>0</v>
      </c>
      <c r="F69" s="22">
        <v>0</v>
      </c>
      <c r="G69" s="22">
        <v>0</v>
      </c>
      <c r="H69" s="22">
        <v>0</v>
      </c>
      <c r="I69" s="22">
        <v>0</v>
      </c>
      <c r="J69" s="22">
        <v>0</v>
      </c>
      <c r="K69" s="23">
        <f t="shared" si="8"/>
        <v>0</v>
      </c>
    </row>
    <row r="70" spans="1:11" x14ac:dyDescent="0.2">
      <c r="A70" s="20" t="s">
        <v>104</v>
      </c>
      <c r="B70" s="21" t="s">
        <v>105</v>
      </c>
      <c r="C70" s="22">
        <v>0</v>
      </c>
      <c r="D70" s="22">
        <v>0</v>
      </c>
      <c r="E70" s="22">
        <v>0</v>
      </c>
      <c r="F70" s="22">
        <v>0</v>
      </c>
      <c r="G70" s="22">
        <v>0</v>
      </c>
      <c r="H70" s="22">
        <v>0</v>
      </c>
      <c r="I70" s="22">
        <v>0</v>
      </c>
      <c r="J70" s="22">
        <v>0</v>
      </c>
      <c r="K70" s="23">
        <f t="shared" si="8"/>
        <v>0</v>
      </c>
    </row>
    <row r="71" spans="1:11" ht="25.5" x14ac:dyDescent="0.2">
      <c r="A71" s="20" t="s">
        <v>106</v>
      </c>
      <c r="B71" s="21" t="s">
        <v>107</v>
      </c>
      <c r="C71" s="22">
        <v>5</v>
      </c>
      <c r="D71" s="22">
        <v>4</v>
      </c>
      <c r="E71" s="22">
        <v>4</v>
      </c>
      <c r="F71" s="22">
        <v>0</v>
      </c>
      <c r="G71" s="22">
        <v>1</v>
      </c>
      <c r="H71" s="22">
        <v>2</v>
      </c>
      <c r="I71" s="22">
        <v>10</v>
      </c>
      <c r="J71" s="22">
        <v>11</v>
      </c>
      <c r="K71" s="23">
        <f t="shared" si="8"/>
        <v>37</v>
      </c>
    </row>
    <row r="72" spans="1:11" x14ac:dyDescent="0.2">
      <c r="A72" s="20" t="s">
        <v>108</v>
      </c>
      <c r="B72" s="21" t="s">
        <v>109</v>
      </c>
      <c r="C72" s="22">
        <v>0</v>
      </c>
      <c r="D72" s="22">
        <v>0</v>
      </c>
      <c r="E72" s="22">
        <v>0</v>
      </c>
      <c r="F72" s="22">
        <v>0</v>
      </c>
      <c r="G72" s="22">
        <v>0</v>
      </c>
      <c r="H72" s="22">
        <v>0</v>
      </c>
      <c r="I72" s="22">
        <v>0</v>
      </c>
      <c r="J72" s="22">
        <v>0</v>
      </c>
      <c r="K72" s="23">
        <f t="shared" si="8"/>
        <v>0</v>
      </c>
    </row>
    <row r="73" spans="1:11" x14ac:dyDescent="0.2">
      <c r="A73" s="24" t="s">
        <v>110</v>
      </c>
      <c r="B73" s="25" t="s">
        <v>111</v>
      </c>
      <c r="C73" s="26">
        <f>SUM(C62:C72)</f>
        <v>5</v>
      </c>
      <c r="D73" s="26">
        <f t="shared" ref="D73:J73" si="9">SUM(D62:D72)</f>
        <v>4</v>
      </c>
      <c r="E73" s="26">
        <f t="shared" si="9"/>
        <v>4</v>
      </c>
      <c r="F73" s="26">
        <f t="shared" si="9"/>
        <v>0</v>
      </c>
      <c r="G73" s="26">
        <f t="shared" si="9"/>
        <v>1</v>
      </c>
      <c r="H73" s="26">
        <f t="shared" si="9"/>
        <v>2</v>
      </c>
      <c r="I73" s="26">
        <f t="shared" si="9"/>
        <v>21</v>
      </c>
      <c r="J73" s="26">
        <f t="shared" si="9"/>
        <v>21</v>
      </c>
      <c r="K73" s="23">
        <f>SUM(K62:K72)</f>
        <v>58</v>
      </c>
    </row>
    <row r="74" spans="1:11" x14ac:dyDescent="0.2">
      <c r="A74" s="27" t="s">
        <v>116</v>
      </c>
      <c r="B74" s="701"/>
      <c r="C74" s="701"/>
      <c r="D74" s="701"/>
      <c r="E74" s="701"/>
      <c r="F74" s="701"/>
      <c r="G74" s="701"/>
      <c r="H74" s="701"/>
      <c r="I74" s="701"/>
      <c r="J74" s="701"/>
      <c r="K74" s="702"/>
    </row>
    <row r="75" spans="1:11" x14ac:dyDescent="0.2">
      <c r="A75" s="17" t="s">
        <v>86</v>
      </c>
      <c r="B75" s="18" t="s">
        <v>87</v>
      </c>
      <c r="C75" s="699"/>
      <c r="D75" s="699"/>
      <c r="E75" s="699"/>
      <c r="F75" s="699"/>
      <c r="G75" s="699"/>
      <c r="H75" s="699"/>
      <c r="I75" s="699"/>
      <c r="J75" s="699"/>
      <c r="K75" s="700"/>
    </row>
    <row r="76" spans="1:11" x14ac:dyDescent="0.2">
      <c r="A76" s="20" t="s">
        <v>88</v>
      </c>
      <c r="B76" s="21" t="s">
        <v>89</v>
      </c>
      <c r="C76" s="22">
        <v>0</v>
      </c>
      <c r="D76" s="22">
        <v>0</v>
      </c>
      <c r="E76" s="22">
        <v>0</v>
      </c>
      <c r="F76" s="22">
        <v>0</v>
      </c>
      <c r="G76" s="22">
        <v>0</v>
      </c>
      <c r="H76" s="22">
        <v>0</v>
      </c>
      <c r="I76" s="22">
        <v>0</v>
      </c>
      <c r="J76" s="22">
        <v>0</v>
      </c>
      <c r="K76" s="23">
        <f>SUM(C76:J76)</f>
        <v>0</v>
      </c>
    </row>
    <row r="77" spans="1:11" x14ac:dyDescent="0.2">
      <c r="A77" s="20" t="s">
        <v>90</v>
      </c>
      <c r="B77" s="21" t="s">
        <v>91</v>
      </c>
      <c r="C77" s="22">
        <v>0</v>
      </c>
      <c r="D77" s="22">
        <v>0</v>
      </c>
      <c r="E77" s="22">
        <v>0</v>
      </c>
      <c r="F77" s="22">
        <v>0</v>
      </c>
      <c r="G77" s="22">
        <v>0</v>
      </c>
      <c r="H77" s="22">
        <v>0</v>
      </c>
      <c r="I77" s="22">
        <v>0</v>
      </c>
      <c r="J77" s="22">
        <v>0</v>
      </c>
      <c r="K77" s="23">
        <f t="shared" ref="K77:K86" si="10">SUM(C77:J77)</f>
        <v>0</v>
      </c>
    </row>
    <row r="78" spans="1:11" x14ac:dyDescent="0.2">
      <c r="A78" s="20" t="s">
        <v>92</v>
      </c>
      <c r="B78" s="21" t="s">
        <v>93</v>
      </c>
      <c r="C78" s="22">
        <v>0</v>
      </c>
      <c r="D78" s="22">
        <v>0</v>
      </c>
      <c r="E78" s="22">
        <v>0</v>
      </c>
      <c r="F78" s="22">
        <v>0</v>
      </c>
      <c r="G78" s="22">
        <v>0</v>
      </c>
      <c r="H78" s="22">
        <v>0</v>
      </c>
      <c r="I78" s="22">
        <v>0</v>
      </c>
      <c r="J78" s="22">
        <v>0</v>
      </c>
      <c r="K78" s="23">
        <f t="shared" si="10"/>
        <v>0</v>
      </c>
    </row>
    <row r="79" spans="1:11" x14ac:dyDescent="0.2">
      <c r="A79" s="20" t="s">
        <v>94</v>
      </c>
      <c r="B79" s="21" t="s">
        <v>95</v>
      </c>
      <c r="C79" s="22">
        <v>0</v>
      </c>
      <c r="D79" s="22">
        <v>0</v>
      </c>
      <c r="E79" s="22">
        <v>0</v>
      </c>
      <c r="F79" s="22">
        <v>0</v>
      </c>
      <c r="G79" s="22">
        <v>0</v>
      </c>
      <c r="H79" s="22">
        <v>0</v>
      </c>
      <c r="I79" s="22">
        <v>0</v>
      </c>
      <c r="J79" s="22">
        <v>0</v>
      </c>
      <c r="K79" s="23">
        <f t="shared" si="10"/>
        <v>0</v>
      </c>
    </row>
    <row r="80" spans="1:11" x14ac:dyDescent="0.2">
      <c r="A80" s="20" t="s">
        <v>96</v>
      </c>
      <c r="B80" s="21" t="s">
        <v>97</v>
      </c>
      <c r="C80" s="22">
        <v>0</v>
      </c>
      <c r="D80" s="22">
        <v>0</v>
      </c>
      <c r="E80" s="22">
        <v>0</v>
      </c>
      <c r="F80" s="22">
        <v>0</v>
      </c>
      <c r="G80" s="22">
        <v>0</v>
      </c>
      <c r="H80" s="22">
        <v>0</v>
      </c>
      <c r="I80" s="22">
        <v>0</v>
      </c>
      <c r="J80" s="22">
        <v>0</v>
      </c>
      <c r="K80" s="23">
        <f t="shared" si="10"/>
        <v>0</v>
      </c>
    </row>
    <row r="81" spans="1:11" x14ac:dyDescent="0.2">
      <c r="A81" s="20" t="s">
        <v>98</v>
      </c>
      <c r="B81" s="21" t="s">
        <v>99</v>
      </c>
      <c r="C81" s="22">
        <v>0</v>
      </c>
      <c r="D81" s="22">
        <v>0</v>
      </c>
      <c r="E81" s="22">
        <v>0</v>
      </c>
      <c r="F81" s="22">
        <v>0</v>
      </c>
      <c r="G81" s="22">
        <v>0</v>
      </c>
      <c r="H81" s="22">
        <v>0</v>
      </c>
      <c r="I81" s="22">
        <v>5</v>
      </c>
      <c r="J81" s="22">
        <v>4</v>
      </c>
      <c r="K81" s="23">
        <f t="shared" si="10"/>
        <v>9</v>
      </c>
    </row>
    <row r="82" spans="1:11" x14ac:dyDescent="0.2">
      <c r="A82" s="20" t="s">
        <v>100</v>
      </c>
      <c r="B82" s="21" t="s">
        <v>101</v>
      </c>
      <c r="C82" s="22">
        <v>0</v>
      </c>
      <c r="D82" s="22">
        <v>0</v>
      </c>
      <c r="E82" s="22">
        <v>0</v>
      </c>
      <c r="F82" s="22">
        <v>0</v>
      </c>
      <c r="G82" s="22">
        <v>0</v>
      </c>
      <c r="H82" s="22">
        <v>0</v>
      </c>
      <c r="I82" s="22">
        <v>1</v>
      </c>
      <c r="J82" s="22">
        <v>1</v>
      </c>
      <c r="K82" s="23">
        <f t="shared" si="10"/>
        <v>2</v>
      </c>
    </row>
    <row r="83" spans="1:11" x14ac:dyDescent="0.2">
      <c r="A83" s="20" t="s">
        <v>102</v>
      </c>
      <c r="B83" s="21" t="s">
        <v>103</v>
      </c>
      <c r="C83" s="22">
        <v>0</v>
      </c>
      <c r="D83" s="22">
        <v>0</v>
      </c>
      <c r="E83" s="22">
        <v>0</v>
      </c>
      <c r="F83" s="22">
        <v>0</v>
      </c>
      <c r="G83" s="22">
        <v>0</v>
      </c>
      <c r="H83" s="22">
        <v>0</v>
      </c>
      <c r="I83" s="22">
        <v>0</v>
      </c>
      <c r="J83" s="22">
        <v>0</v>
      </c>
      <c r="K83" s="23">
        <f t="shared" si="10"/>
        <v>0</v>
      </c>
    </row>
    <row r="84" spans="1:11" x14ac:dyDescent="0.2">
      <c r="A84" s="20" t="s">
        <v>104</v>
      </c>
      <c r="B84" s="21" t="s">
        <v>105</v>
      </c>
      <c r="C84" s="22">
        <v>0</v>
      </c>
      <c r="D84" s="22">
        <v>0</v>
      </c>
      <c r="E84" s="22">
        <v>0</v>
      </c>
      <c r="F84" s="22">
        <v>0</v>
      </c>
      <c r="G84" s="22">
        <v>0</v>
      </c>
      <c r="H84" s="22">
        <v>0</v>
      </c>
      <c r="I84" s="22">
        <v>0</v>
      </c>
      <c r="J84" s="22">
        <v>0</v>
      </c>
      <c r="K84" s="23">
        <f t="shared" si="10"/>
        <v>0</v>
      </c>
    </row>
    <row r="85" spans="1:11" ht="25.5" x14ac:dyDescent="0.2">
      <c r="A85" s="20" t="s">
        <v>106</v>
      </c>
      <c r="B85" s="21" t="s">
        <v>107</v>
      </c>
      <c r="C85" s="22">
        <v>2</v>
      </c>
      <c r="D85" s="22">
        <v>3</v>
      </c>
      <c r="E85" s="22">
        <v>1</v>
      </c>
      <c r="F85" s="22">
        <v>0</v>
      </c>
      <c r="G85" s="22">
        <v>1</v>
      </c>
      <c r="H85" s="22">
        <v>0</v>
      </c>
      <c r="I85" s="22">
        <v>8</v>
      </c>
      <c r="J85" s="22">
        <v>8</v>
      </c>
      <c r="K85" s="23">
        <f t="shared" si="10"/>
        <v>23</v>
      </c>
    </row>
    <row r="86" spans="1:11" x14ac:dyDescent="0.2">
      <c r="A86" s="20" t="s">
        <v>108</v>
      </c>
      <c r="B86" s="21" t="s">
        <v>109</v>
      </c>
      <c r="C86" s="22">
        <v>0</v>
      </c>
      <c r="D86" s="22">
        <v>0</v>
      </c>
      <c r="E86" s="22">
        <v>0</v>
      </c>
      <c r="F86" s="22">
        <v>0</v>
      </c>
      <c r="G86" s="22">
        <v>0</v>
      </c>
      <c r="H86" s="22">
        <v>0</v>
      </c>
      <c r="I86" s="22">
        <v>0</v>
      </c>
      <c r="J86" s="22">
        <v>0</v>
      </c>
      <c r="K86" s="23">
        <f t="shared" si="10"/>
        <v>0</v>
      </c>
    </row>
    <row r="87" spans="1:11" x14ac:dyDescent="0.2">
      <c r="A87" s="24" t="s">
        <v>110</v>
      </c>
      <c r="B87" s="25" t="s">
        <v>111</v>
      </c>
      <c r="C87" s="26">
        <f>SUM(C76:C86)</f>
        <v>2</v>
      </c>
      <c r="D87" s="26">
        <f t="shared" ref="D87:J87" si="11">SUM(D76:D86)</f>
        <v>3</v>
      </c>
      <c r="E87" s="26">
        <f t="shared" si="11"/>
        <v>1</v>
      </c>
      <c r="F87" s="26">
        <f t="shared" si="11"/>
        <v>0</v>
      </c>
      <c r="G87" s="26">
        <f t="shared" si="11"/>
        <v>1</v>
      </c>
      <c r="H87" s="26">
        <f t="shared" si="11"/>
        <v>0</v>
      </c>
      <c r="I87" s="26">
        <f t="shared" si="11"/>
        <v>14</v>
      </c>
      <c r="J87" s="26">
        <f t="shared" si="11"/>
        <v>13</v>
      </c>
      <c r="K87" s="23">
        <f>SUM(K76:K86)</f>
        <v>34</v>
      </c>
    </row>
    <row r="88" spans="1:11" x14ac:dyDescent="0.2">
      <c r="A88" s="27" t="s">
        <v>117</v>
      </c>
      <c r="B88" s="701"/>
      <c r="C88" s="701"/>
      <c r="D88" s="701"/>
      <c r="E88" s="701"/>
      <c r="F88" s="701"/>
      <c r="G88" s="701"/>
      <c r="H88" s="701"/>
      <c r="I88" s="701"/>
      <c r="J88" s="701"/>
      <c r="K88" s="702"/>
    </row>
    <row r="89" spans="1:11" x14ac:dyDescent="0.2">
      <c r="A89" s="17" t="s">
        <v>86</v>
      </c>
      <c r="B89" s="18" t="s">
        <v>87</v>
      </c>
      <c r="C89" s="699"/>
      <c r="D89" s="699"/>
      <c r="E89" s="699"/>
      <c r="F89" s="699"/>
      <c r="G89" s="699"/>
      <c r="H89" s="699"/>
      <c r="I89" s="699"/>
      <c r="J89" s="699"/>
      <c r="K89" s="700"/>
    </row>
    <row r="90" spans="1:11" x14ac:dyDescent="0.2">
      <c r="A90" s="20" t="s">
        <v>88</v>
      </c>
      <c r="B90" s="21" t="s">
        <v>89</v>
      </c>
      <c r="C90" s="22">
        <v>0</v>
      </c>
      <c r="D90" s="22">
        <v>0</v>
      </c>
      <c r="E90" s="22">
        <v>0</v>
      </c>
      <c r="F90" s="22">
        <v>0</v>
      </c>
      <c r="G90" s="22">
        <v>0</v>
      </c>
      <c r="H90" s="22">
        <v>0</v>
      </c>
      <c r="I90" s="22">
        <v>0</v>
      </c>
      <c r="J90" s="22">
        <v>0</v>
      </c>
      <c r="K90" s="23">
        <f>SUM(C90:J90)</f>
        <v>0</v>
      </c>
    </row>
    <row r="91" spans="1:11" x14ac:dyDescent="0.2">
      <c r="A91" s="20" t="s">
        <v>90</v>
      </c>
      <c r="B91" s="21" t="s">
        <v>91</v>
      </c>
      <c r="C91" s="22">
        <v>0</v>
      </c>
      <c r="D91" s="22">
        <v>0</v>
      </c>
      <c r="E91" s="22">
        <v>0</v>
      </c>
      <c r="F91" s="22">
        <v>0</v>
      </c>
      <c r="G91" s="22">
        <v>0</v>
      </c>
      <c r="H91" s="22">
        <v>0</v>
      </c>
      <c r="I91" s="22">
        <v>0</v>
      </c>
      <c r="J91" s="22">
        <v>0</v>
      </c>
      <c r="K91" s="23">
        <f t="shared" ref="K91:K100" si="12">SUM(C91:J91)</f>
        <v>0</v>
      </c>
    </row>
    <row r="92" spans="1:11" x14ac:dyDescent="0.2">
      <c r="A92" s="20" t="s">
        <v>92</v>
      </c>
      <c r="B92" s="21" t="s">
        <v>93</v>
      </c>
      <c r="C92" s="22">
        <v>0</v>
      </c>
      <c r="D92" s="22">
        <v>0</v>
      </c>
      <c r="E92" s="22">
        <v>0</v>
      </c>
      <c r="F92" s="22">
        <v>0</v>
      </c>
      <c r="G92" s="22">
        <v>0</v>
      </c>
      <c r="H92" s="22">
        <v>0</v>
      </c>
      <c r="I92" s="22">
        <v>0</v>
      </c>
      <c r="J92" s="22">
        <v>0</v>
      </c>
      <c r="K92" s="23">
        <f t="shared" si="12"/>
        <v>0</v>
      </c>
    </row>
    <row r="93" spans="1:11" x14ac:dyDescent="0.2">
      <c r="A93" s="20" t="s">
        <v>94</v>
      </c>
      <c r="B93" s="21" t="s">
        <v>95</v>
      </c>
      <c r="C93" s="22">
        <v>0</v>
      </c>
      <c r="D93" s="22">
        <v>0</v>
      </c>
      <c r="E93" s="22">
        <v>0</v>
      </c>
      <c r="F93" s="22">
        <v>0</v>
      </c>
      <c r="G93" s="22">
        <v>0</v>
      </c>
      <c r="H93" s="22">
        <v>0</v>
      </c>
      <c r="I93" s="22">
        <v>0</v>
      </c>
      <c r="J93" s="22">
        <v>0</v>
      </c>
      <c r="K93" s="23">
        <f t="shared" si="12"/>
        <v>0</v>
      </c>
    </row>
    <row r="94" spans="1:11" x14ac:dyDescent="0.2">
      <c r="A94" s="20" t="s">
        <v>96</v>
      </c>
      <c r="B94" s="21" t="s">
        <v>97</v>
      </c>
      <c r="C94" s="22">
        <v>0</v>
      </c>
      <c r="D94" s="22">
        <v>0</v>
      </c>
      <c r="E94" s="22">
        <v>0</v>
      </c>
      <c r="F94" s="22">
        <v>0</v>
      </c>
      <c r="G94" s="22">
        <v>0</v>
      </c>
      <c r="H94" s="22">
        <v>0</v>
      </c>
      <c r="I94" s="22">
        <v>0</v>
      </c>
      <c r="J94" s="22">
        <v>0</v>
      </c>
      <c r="K94" s="23">
        <f t="shared" si="12"/>
        <v>0</v>
      </c>
    </row>
    <row r="95" spans="1:11" x14ac:dyDescent="0.2">
      <c r="A95" s="20" t="s">
        <v>98</v>
      </c>
      <c r="B95" s="21" t="s">
        <v>99</v>
      </c>
      <c r="C95" s="22">
        <v>0</v>
      </c>
      <c r="D95" s="22">
        <v>0</v>
      </c>
      <c r="E95" s="22">
        <v>0</v>
      </c>
      <c r="F95" s="22">
        <v>0</v>
      </c>
      <c r="G95" s="22">
        <v>0</v>
      </c>
      <c r="H95" s="22">
        <v>0</v>
      </c>
      <c r="I95" s="22">
        <v>5</v>
      </c>
      <c r="J95" s="22">
        <v>3</v>
      </c>
      <c r="K95" s="23">
        <f t="shared" si="12"/>
        <v>8</v>
      </c>
    </row>
    <row r="96" spans="1:11" x14ac:dyDescent="0.2">
      <c r="A96" s="20" t="s">
        <v>100</v>
      </c>
      <c r="B96" s="21" t="s">
        <v>101</v>
      </c>
      <c r="C96" s="22">
        <v>0</v>
      </c>
      <c r="D96" s="22">
        <v>0</v>
      </c>
      <c r="E96" s="22">
        <v>0</v>
      </c>
      <c r="F96" s="22">
        <v>0</v>
      </c>
      <c r="G96" s="22">
        <v>0</v>
      </c>
      <c r="H96" s="22">
        <v>0</v>
      </c>
      <c r="I96" s="22">
        <v>0</v>
      </c>
      <c r="J96" s="22">
        <v>0</v>
      </c>
      <c r="K96" s="23">
        <f t="shared" si="12"/>
        <v>0</v>
      </c>
    </row>
    <row r="97" spans="1:11" x14ac:dyDescent="0.2">
      <c r="A97" s="20" t="s">
        <v>102</v>
      </c>
      <c r="B97" s="21" t="s">
        <v>103</v>
      </c>
      <c r="C97" s="22">
        <v>0</v>
      </c>
      <c r="D97" s="22">
        <v>0</v>
      </c>
      <c r="E97" s="22">
        <v>0</v>
      </c>
      <c r="F97" s="22">
        <v>0</v>
      </c>
      <c r="G97" s="22">
        <v>0</v>
      </c>
      <c r="H97" s="22">
        <v>0</v>
      </c>
      <c r="I97" s="22">
        <v>0</v>
      </c>
      <c r="J97" s="22">
        <v>0</v>
      </c>
      <c r="K97" s="23">
        <f t="shared" si="12"/>
        <v>0</v>
      </c>
    </row>
    <row r="98" spans="1:11" x14ac:dyDescent="0.2">
      <c r="A98" s="20" t="s">
        <v>104</v>
      </c>
      <c r="B98" s="21" t="s">
        <v>105</v>
      </c>
      <c r="C98" s="22">
        <v>0</v>
      </c>
      <c r="D98" s="22">
        <v>0</v>
      </c>
      <c r="E98" s="22">
        <v>0</v>
      </c>
      <c r="F98" s="22">
        <v>0</v>
      </c>
      <c r="G98" s="22">
        <v>0</v>
      </c>
      <c r="H98" s="22">
        <v>0</v>
      </c>
      <c r="I98" s="22">
        <v>0</v>
      </c>
      <c r="J98" s="22">
        <v>0</v>
      </c>
      <c r="K98" s="23">
        <f t="shared" si="12"/>
        <v>0</v>
      </c>
    </row>
    <row r="99" spans="1:11" ht="25.5" x14ac:dyDescent="0.2">
      <c r="A99" s="20" t="s">
        <v>106</v>
      </c>
      <c r="B99" s="21" t="s">
        <v>107</v>
      </c>
      <c r="C99" s="22">
        <v>4</v>
      </c>
      <c r="D99" s="22">
        <v>2</v>
      </c>
      <c r="E99" s="22">
        <v>1</v>
      </c>
      <c r="F99" s="22">
        <v>0</v>
      </c>
      <c r="G99" s="22">
        <v>1</v>
      </c>
      <c r="H99" s="22">
        <v>0</v>
      </c>
      <c r="I99" s="22">
        <v>6</v>
      </c>
      <c r="J99" s="22">
        <v>7</v>
      </c>
      <c r="K99" s="23">
        <f t="shared" si="12"/>
        <v>21</v>
      </c>
    </row>
    <row r="100" spans="1:11" x14ac:dyDescent="0.2">
      <c r="A100" s="20" t="s">
        <v>108</v>
      </c>
      <c r="B100" s="21" t="s">
        <v>109</v>
      </c>
      <c r="C100" s="22">
        <v>0</v>
      </c>
      <c r="D100" s="22">
        <v>0</v>
      </c>
      <c r="E100" s="22">
        <v>0</v>
      </c>
      <c r="F100" s="22">
        <v>0</v>
      </c>
      <c r="G100" s="22">
        <v>0</v>
      </c>
      <c r="H100" s="22">
        <v>0</v>
      </c>
      <c r="I100" s="22">
        <v>0</v>
      </c>
      <c r="J100" s="22">
        <v>0</v>
      </c>
      <c r="K100" s="23">
        <f t="shared" si="12"/>
        <v>0</v>
      </c>
    </row>
    <row r="101" spans="1:11" x14ac:dyDescent="0.2">
      <c r="A101" s="24" t="s">
        <v>110</v>
      </c>
      <c r="B101" s="25" t="s">
        <v>111</v>
      </c>
      <c r="C101" s="26">
        <f>SUM(C90:C100)</f>
        <v>4</v>
      </c>
      <c r="D101" s="26">
        <f t="shared" ref="D101:J101" si="13">SUM(D90:D100)</f>
        <v>2</v>
      </c>
      <c r="E101" s="26">
        <f t="shared" si="13"/>
        <v>1</v>
      </c>
      <c r="F101" s="26">
        <f t="shared" si="13"/>
        <v>0</v>
      </c>
      <c r="G101" s="26">
        <f t="shared" si="13"/>
        <v>1</v>
      </c>
      <c r="H101" s="26">
        <f t="shared" si="13"/>
        <v>0</v>
      </c>
      <c r="I101" s="26">
        <f t="shared" si="13"/>
        <v>11</v>
      </c>
      <c r="J101" s="26">
        <f t="shared" si="13"/>
        <v>10</v>
      </c>
      <c r="K101" s="23">
        <f>SUM(K90:K100)</f>
        <v>29</v>
      </c>
    </row>
    <row r="102" spans="1:11" x14ac:dyDescent="0.2">
      <c r="A102" s="27" t="s">
        <v>118</v>
      </c>
      <c r="B102" s="701"/>
      <c r="C102" s="701"/>
      <c r="D102" s="701"/>
      <c r="E102" s="701"/>
      <c r="F102" s="701"/>
      <c r="G102" s="701"/>
      <c r="H102" s="701"/>
      <c r="I102" s="701"/>
      <c r="J102" s="701"/>
      <c r="K102" s="702"/>
    </row>
    <row r="103" spans="1:11" x14ac:dyDescent="0.2">
      <c r="A103" s="17" t="s">
        <v>86</v>
      </c>
      <c r="B103" s="18" t="s">
        <v>87</v>
      </c>
      <c r="C103" s="699"/>
      <c r="D103" s="699"/>
      <c r="E103" s="699"/>
      <c r="F103" s="699"/>
      <c r="G103" s="699"/>
      <c r="H103" s="699"/>
      <c r="I103" s="699"/>
      <c r="J103" s="699"/>
      <c r="K103" s="700"/>
    </row>
    <row r="104" spans="1:11" x14ac:dyDescent="0.2">
      <c r="A104" s="20" t="s">
        <v>88</v>
      </c>
      <c r="B104" s="21" t="s">
        <v>89</v>
      </c>
      <c r="C104" s="22">
        <v>0</v>
      </c>
      <c r="D104" s="22">
        <v>0</v>
      </c>
      <c r="E104" s="22">
        <v>0</v>
      </c>
      <c r="F104" s="22">
        <v>0</v>
      </c>
      <c r="G104" s="22">
        <v>0</v>
      </c>
      <c r="H104" s="22">
        <v>0</v>
      </c>
      <c r="I104" s="22">
        <v>0</v>
      </c>
      <c r="J104" s="22">
        <v>0</v>
      </c>
      <c r="K104" s="23">
        <f>SUM(C104:J104)</f>
        <v>0</v>
      </c>
    </row>
    <row r="105" spans="1:11" x14ac:dyDescent="0.2">
      <c r="A105" s="20" t="s">
        <v>90</v>
      </c>
      <c r="B105" s="21" t="s">
        <v>91</v>
      </c>
      <c r="C105" s="22">
        <v>0</v>
      </c>
      <c r="D105" s="22">
        <v>0</v>
      </c>
      <c r="E105" s="22">
        <v>0</v>
      </c>
      <c r="F105" s="22">
        <v>0</v>
      </c>
      <c r="G105" s="22">
        <v>0</v>
      </c>
      <c r="H105" s="22">
        <v>0</v>
      </c>
      <c r="I105" s="22">
        <v>0</v>
      </c>
      <c r="J105" s="22">
        <v>0</v>
      </c>
      <c r="K105" s="23">
        <f t="shared" ref="K105:K114" si="14">SUM(C105:J105)</f>
        <v>0</v>
      </c>
    </row>
    <row r="106" spans="1:11" x14ac:dyDescent="0.2">
      <c r="A106" s="20" t="s">
        <v>92</v>
      </c>
      <c r="B106" s="21" t="s">
        <v>93</v>
      </c>
      <c r="C106" s="22">
        <v>0</v>
      </c>
      <c r="D106" s="22">
        <v>0</v>
      </c>
      <c r="E106" s="22">
        <v>0</v>
      </c>
      <c r="F106" s="22">
        <v>0</v>
      </c>
      <c r="G106" s="22">
        <v>0</v>
      </c>
      <c r="H106" s="22">
        <v>0</v>
      </c>
      <c r="I106" s="22">
        <v>0</v>
      </c>
      <c r="J106" s="22">
        <v>0</v>
      </c>
      <c r="K106" s="23">
        <f t="shared" si="14"/>
        <v>0</v>
      </c>
    </row>
    <row r="107" spans="1:11" x14ac:dyDescent="0.2">
      <c r="A107" s="20" t="s">
        <v>94</v>
      </c>
      <c r="B107" s="21" t="s">
        <v>95</v>
      </c>
      <c r="C107" s="22">
        <v>0</v>
      </c>
      <c r="D107" s="22">
        <v>0</v>
      </c>
      <c r="E107" s="22">
        <v>0</v>
      </c>
      <c r="F107" s="22">
        <v>0</v>
      </c>
      <c r="G107" s="22">
        <v>0</v>
      </c>
      <c r="H107" s="22">
        <v>0</v>
      </c>
      <c r="I107" s="22">
        <v>0</v>
      </c>
      <c r="J107" s="22">
        <v>0</v>
      </c>
      <c r="K107" s="23">
        <f t="shared" si="14"/>
        <v>0</v>
      </c>
    </row>
    <row r="108" spans="1:11" x14ac:dyDescent="0.2">
      <c r="A108" s="20" t="s">
        <v>96</v>
      </c>
      <c r="B108" s="21" t="s">
        <v>97</v>
      </c>
      <c r="C108" s="22">
        <v>0</v>
      </c>
      <c r="D108" s="22">
        <v>0</v>
      </c>
      <c r="E108" s="22">
        <v>0</v>
      </c>
      <c r="F108" s="22">
        <v>0</v>
      </c>
      <c r="G108" s="22">
        <v>0</v>
      </c>
      <c r="H108" s="22">
        <v>0</v>
      </c>
      <c r="I108" s="22">
        <v>0</v>
      </c>
      <c r="J108" s="22">
        <v>0</v>
      </c>
      <c r="K108" s="23">
        <f t="shared" si="14"/>
        <v>0</v>
      </c>
    </row>
    <row r="109" spans="1:11" x14ac:dyDescent="0.2">
      <c r="A109" s="20" t="s">
        <v>98</v>
      </c>
      <c r="B109" s="21" t="s">
        <v>99</v>
      </c>
      <c r="C109" s="22">
        <v>0</v>
      </c>
      <c r="D109" s="22">
        <v>0</v>
      </c>
      <c r="E109" s="22">
        <v>0</v>
      </c>
      <c r="F109" s="22">
        <v>0</v>
      </c>
      <c r="G109" s="22">
        <v>0</v>
      </c>
      <c r="H109" s="22">
        <v>0</v>
      </c>
      <c r="I109" s="22">
        <v>2</v>
      </c>
      <c r="J109" s="22">
        <v>2</v>
      </c>
      <c r="K109" s="23">
        <f t="shared" si="14"/>
        <v>4</v>
      </c>
    </row>
    <row r="110" spans="1:11" x14ac:dyDescent="0.2">
      <c r="A110" s="20" t="s">
        <v>100</v>
      </c>
      <c r="B110" s="21" t="s">
        <v>101</v>
      </c>
      <c r="C110" s="22">
        <v>0</v>
      </c>
      <c r="D110" s="22">
        <v>0</v>
      </c>
      <c r="E110" s="22">
        <v>0</v>
      </c>
      <c r="F110" s="22">
        <v>0</v>
      </c>
      <c r="G110" s="22">
        <v>0</v>
      </c>
      <c r="H110" s="22">
        <v>0</v>
      </c>
      <c r="I110" s="22">
        <v>0</v>
      </c>
      <c r="J110" s="22">
        <v>0</v>
      </c>
      <c r="K110" s="23">
        <f t="shared" si="14"/>
        <v>0</v>
      </c>
    </row>
    <row r="111" spans="1:11" x14ac:dyDescent="0.2">
      <c r="A111" s="20" t="s">
        <v>102</v>
      </c>
      <c r="B111" s="21" t="s">
        <v>103</v>
      </c>
      <c r="C111" s="22">
        <v>0</v>
      </c>
      <c r="D111" s="22">
        <v>0</v>
      </c>
      <c r="E111" s="22">
        <v>0</v>
      </c>
      <c r="F111" s="22">
        <v>0</v>
      </c>
      <c r="G111" s="22">
        <v>0</v>
      </c>
      <c r="H111" s="22">
        <v>0</v>
      </c>
      <c r="I111" s="22">
        <v>0</v>
      </c>
      <c r="J111" s="22">
        <v>0</v>
      </c>
      <c r="K111" s="23">
        <f t="shared" si="14"/>
        <v>0</v>
      </c>
    </row>
    <row r="112" spans="1:11" x14ac:dyDescent="0.2">
      <c r="A112" s="20" t="s">
        <v>104</v>
      </c>
      <c r="B112" s="21" t="s">
        <v>105</v>
      </c>
      <c r="C112" s="22">
        <v>0</v>
      </c>
      <c r="D112" s="22">
        <v>0</v>
      </c>
      <c r="E112" s="22">
        <v>0</v>
      </c>
      <c r="F112" s="22">
        <v>0</v>
      </c>
      <c r="G112" s="22">
        <v>0</v>
      </c>
      <c r="H112" s="22">
        <v>0</v>
      </c>
      <c r="I112" s="22">
        <v>0</v>
      </c>
      <c r="J112" s="22">
        <v>0</v>
      </c>
      <c r="K112" s="23">
        <f t="shared" si="14"/>
        <v>0</v>
      </c>
    </row>
    <row r="113" spans="1:11" ht="25.5" x14ac:dyDescent="0.2">
      <c r="A113" s="20" t="s">
        <v>106</v>
      </c>
      <c r="B113" s="21" t="s">
        <v>107</v>
      </c>
      <c r="C113" s="22">
        <v>0</v>
      </c>
      <c r="D113" s="22">
        <v>0</v>
      </c>
      <c r="E113" s="22">
        <v>3</v>
      </c>
      <c r="F113" s="22">
        <v>0</v>
      </c>
      <c r="G113" s="22">
        <v>0</v>
      </c>
      <c r="H113" s="22">
        <v>0</v>
      </c>
      <c r="I113" s="22">
        <v>16</v>
      </c>
      <c r="J113" s="22">
        <v>17</v>
      </c>
      <c r="K113" s="23">
        <f t="shared" si="14"/>
        <v>36</v>
      </c>
    </row>
    <row r="114" spans="1:11" x14ac:dyDescent="0.2">
      <c r="A114" s="20" t="s">
        <v>108</v>
      </c>
      <c r="B114" s="21" t="s">
        <v>109</v>
      </c>
      <c r="C114" s="22">
        <v>0</v>
      </c>
      <c r="D114" s="22">
        <v>0</v>
      </c>
      <c r="E114" s="22">
        <v>0</v>
      </c>
      <c r="F114" s="22">
        <v>0</v>
      </c>
      <c r="G114" s="22">
        <v>0</v>
      </c>
      <c r="H114" s="22">
        <v>0</v>
      </c>
      <c r="I114" s="22">
        <v>0</v>
      </c>
      <c r="J114" s="22">
        <v>0</v>
      </c>
      <c r="K114" s="23">
        <f t="shared" si="14"/>
        <v>0</v>
      </c>
    </row>
    <row r="115" spans="1:11" x14ac:dyDescent="0.2">
      <c r="A115" s="24" t="s">
        <v>110</v>
      </c>
      <c r="B115" s="25" t="s">
        <v>111</v>
      </c>
      <c r="C115" s="26">
        <f>SUM(C104:C114)</f>
        <v>0</v>
      </c>
      <c r="D115" s="26">
        <f t="shared" ref="D115:J115" si="15">SUM(D104:D114)</f>
        <v>0</v>
      </c>
      <c r="E115" s="26">
        <f t="shared" si="15"/>
        <v>3</v>
      </c>
      <c r="F115" s="26">
        <f t="shared" si="15"/>
        <v>0</v>
      </c>
      <c r="G115" s="26">
        <f t="shared" si="15"/>
        <v>0</v>
      </c>
      <c r="H115" s="26">
        <f t="shared" si="15"/>
        <v>0</v>
      </c>
      <c r="I115" s="26">
        <f t="shared" si="15"/>
        <v>18</v>
      </c>
      <c r="J115" s="26">
        <f t="shared" si="15"/>
        <v>19</v>
      </c>
      <c r="K115" s="23">
        <f>SUM(K104:K114)</f>
        <v>40</v>
      </c>
    </row>
    <row r="116" spans="1:11" x14ac:dyDescent="0.2">
      <c r="A116" s="27" t="s">
        <v>119</v>
      </c>
      <c r="B116" s="701"/>
      <c r="C116" s="701"/>
      <c r="D116" s="701"/>
      <c r="E116" s="701"/>
      <c r="F116" s="701"/>
      <c r="G116" s="701"/>
      <c r="H116" s="701"/>
      <c r="I116" s="701"/>
      <c r="J116" s="701"/>
      <c r="K116" s="702"/>
    </row>
    <row r="117" spans="1:11" x14ac:dyDescent="0.2">
      <c r="A117" s="17" t="s">
        <v>86</v>
      </c>
      <c r="B117" s="18" t="s">
        <v>87</v>
      </c>
      <c r="C117" s="699"/>
      <c r="D117" s="699"/>
      <c r="E117" s="699"/>
      <c r="F117" s="699"/>
      <c r="G117" s="699"/>
      <c r="H117" s="699"/>
      <c r="I117" s="699"/>
      <c r="J117" s="699"/>
      <c r="K117" s="700"/>
    </row>
    <row r="118" spans="1:11" x14ac:dyDescent="0.2">
      <c r="A118" s="20" t="s">
        <v>88</v>
      </c>
      <c r="B118" s="21" t="s">
        <v>89</v>
      </c>
      <c r="C118" s="22">
        <v>0</v>
      </c>
      <c r="D118" s="22">
        <v>0</v>
      </c>
      <c r="E118" s="22">
        <v>0</v>
      </c>
      <c r="F118" s="22">
        <v>0</v>
      </c>
      <c r="G118" s="22">
        <v>0</v>
      </c>
      <c r="H118" s="22">
        <v>0</v>
      </c>
      <c r="I118" s="22">
        <v>0</v>
      </c>
      <c r="J118" s="22">
        <v>0</v>
      </c>
      <c r="K118" s="23">
        <f>SUM(C118:J118)</f>
        <v>0</v>
      </c>
    </row>
    <row r="119" spans="1:11" x14ac:dyDescent="0.2">
      <c r="A119" s="20" t="s">
        <v>90</v>
      </c>
      <c r="B119" s="21" t="s">
        <v>91</v>
      </c>
      <c r="C119" s="22">
        <v>0</v>
      </c>
      <c r="D119" s="22">
        <v>0</v>
      </c>
      <c r="E119" s="22">
        <v>0</v>
      </c>
      <c r="F119" s="22">
        <v>0</v>
      </c>
      <c r="G119" s="22">
        <v>0</v>
      </c>
      <c r="H119" s="22">
        <v>0</v>
      </c>
      <c r="I119" s="22">
        <v>0</v>
      </c>
      <c r="J119" s="22">
        <v>0</v>
      </c>
      <c r="K119" s="23">
        <f t="shared" ref="K119:K128" si="16">SUM(C119:J119)</f>
        <v>0</v>
      </c>
    </row>
    <row r="120" spans="1:11" x14ac:dyDescent="0.2">
      <c r="A120" s="20" t="s">
        <v>92</v>
      </c>
      <c r="B120" s="21" t="s">
        <v>93</v>
      </c>
      <c r="C120" s="22">
        <v>0</v>
      </c>
      <c r="D120" s="22">
        <v>0</v>
      </c>
      <c r="E120" s="22">
        <v>0</v>
      </c>
      <c r="F120" s="22">
        <v>0</v>
      </c>
      <c r="G120" s="22">
        <v>0</v>
      </c>
      <c r="H120" s="22">
        <v>0</v>
      </c>
      <c r="I120" s="22">
        <v>0</v>
      </c>
      <c r="J120" s="22">
        <v>0</v>
      </c>
      <c r="K120" s="23">
        <f t="shared" si="16"/>
        <v>0</v>
      </c>
    </row>
    <row r="121" spans="1:11" x14ac:dyDescent="0.2">
      <c r="A121" s="20" t="s">
        <v>94</v>
      </c>
      <c r="B121" s="21" t="s">
        <v>95</v>
      </c>
      <c r="C121" s="22">
        <v>0</v>
      </c>
      <c r="D121" s="22">
        <v>0</v>
      </c>
      <c r="E121" s="22">
        <v>0</v>
      </c>
      <c r="F121" s="22">
        <v>0</v>
      </c>
      <c r="G121" s="22">
        <v>0</v>
      </c>
      <c r="H121" s="22">
        <v>0</v>
      </c>
      <c r="I121" s="22">
        <v>0</v>
      </c>
      <c r="J121" s="22">
        <v>0</v>
      </c>
      <c r="K121" s="23">
        <f t="shared" si="16"/>
        <v>0</v>
      </c>
    </row>
    <row r="122" spans="1:11" x14ac:dyDescent="0.2">
      <c r="A122" s="20" t="s">
        <v>96</v>
      </c>
      <c r="B122" s="21" t="s">
        <v>97</v>
      </c>
      <c r="C122" s="22">
        <v>0</v>
      </c>
      <c r="D122" s="22">
        <v>0</v>
      </c>
      <c r="E122" s="22">
        <v>0</v>
      </c>
      <c r="F122" s="22">
        <v>0</v>
      </c>
      <c r="G122" s="22">
        <v>0</v>
      </c>
      <c r="H122" s="22">
        <v>0</v>
      </c>
      <c r="I122" s="22">
        <v>0</v>
      </c>
      <c r="J122" s="22">
        <v>0</v>
      </c>
      <c r="K122" s="23">
        <f t="shared" si="16"/>
        <v>0</v>
      </c>
    </row>
    <row r="123" spans="1:11" x14ac:dyDescent="0.2">
      <c r="A123" s="20" t="s">
        <v>98</v>
      </c>
      <c r="B123" s="21" t="s">
        <v>99</v>
      </c>
      <c r="C123" s="22">
        <v>0</v>
      </c>
      <c r="D123" s="22">
        <v>0</v>
      </c>
      <c r="E123" s="22">
        <v>0</v>
      </c>
      <c r="F123" s="22">
        <v>0</v>
      </c>
      <c r="G123" s="22">
        <v>0</v>
      </c>
      <c r="H123" s="22">
        <v>0</v>
      </c>
      <c r="I123" s="22">
        <v>0</v>
      </c>
      <c r="J123" s="22">
        <v>0</v>
      </c>
      <c r="K123" s="23">
        <f t="shared" si="16"/>
        <v>0</v>
      </c>
    </row>
    <row r="124" spans="1:11" x14ac:dyDescent="0.2">
      <c r="A124" s="20" t="s">
        <v>100</v>
      </c>
      <c r="B124" s="21" t="s">
        <v>101</v>
      </c>
      <c r="C124" s="22">
        <v>0</v>
      </c>
      <c r="D124" s="22">
        <v>0</v>
      </c>
      <c r="E124" s="22">
        <v>0</v>
      </c>
      <c r="F124" s="22">
        <v>0</v>
      </c>
      <c r="G124" s="22">
        <v>0</v>
      </c>
      <c r="H124" s="22">
        <v>0</v>
      </c>
      <c r="I124" s="22">
        <v>0</v>
      </c>
      <c r="J124" s="22">
        <v>0</v>
      </c>
      <c r="K124" s="23">
        <f t="shared" si="16"/>
        <v>0</v>
      </c>
    </row>
    <row r="125" spans="1:11" x14ac:dyDescent="0.2">
      <c r="A125" s="20" t="s">
        <v>102</v>
      </c>
      <c r="B125" s="21" t="s">
        <v>103</v>
      </c>
      <c r="C125" s="22">
        <v>0</v>
      </c>
      <c r="D125" s="22">
        <v>0</v>
      </c>
      <c r="E125" s="22">
        <v>0</v>
      </c>
      <c r="F125" s="22">
        <v>0</v>
      </c>
      <c r="G125" s="22">
        <v>0</v>
      </c>
      <c r="H125" s="22">
        <v>0</v>
      </c>
      <c r="I125" s="22">
        <v>0</v>
      </c>
      <c r="J125" s="22">
        <v>0</v>
      </c>
      <c r="K125" s="23">
        <f t="shared" si="16"/>
        <v>0</v>
      </c>
    </row>
    <row r="126" spans="1:11" x14ac:dyDescent="0.2">
      <c r="A126" s="20" t="s">
        <v>104</v>
      </c>
      <c r="B126" s="21" t="s">
        <v>105</v>
      </c>
      <c r="C126" s="22">
        <v>0</v>
      </c>
      <c r="D126" s="22">
        <v>0</v>
      </c>
      <c r="E126" s="22">
        <v>0</v>
      </c>
      <c r="F126" s="22">
        <v>0</v>
      </c>
      <c r="G126" s="22">
        <v>0</v>
      </c>
      <c r="H126" s="22">
        <v>0</v>
      </c>
      <c r="I126" s="22">
        <v>0</v>
      </c>
      <c r="J126" s="22">
        <v>0</v>
      </c>
      <c r="K126" s="23">
        <f t="shared" si="16"/>
        <v>0</v>
      </c>
    </row>
    <row r="127" spans="1:11" ht="25.5" x14ac:dyDescent="0.2">
      <c r="A127" s="20" t="s">
        <v>106</v>
      </c>
      <c r="B127" s="21" t="s">
        <v>107</v>
      </c>
      <c r="C127" s="22">
        <v>1</v>
      </c>
      <c r="D127" s="22">
        <v>0</v>
      </c>
      <c r="E127" s="22">
        <v>4</v>
      </c>
      <c r="F127" s="22">
        <v>0</v>
      </c>
      <c r="G127" s="22">
        <v>0</v>
      </c>
      <c r="H127" s="22">
        <v>0</v>
      </c>
      <c r="I127" s="22">
        <v>18</v>
      </c>
      <c r="J127" s="22">
        <v>22</v>
      </c>
      <c r="K127" s="23">
        <f t="shared" si="16"/>
        <v>45</v>
      </c>
    </row>
    <row r="128" spans="1:11" x14ac:dyDescent="0.2">
      <c r="A128" s="20" t="s">
        <v>108</v>
      </c>
      <c r="B128" s="21" t="s">
        <v>109</v>
      </c>
      <c r="C128" s="22">
        <v>0</v>
      </c>
      <c r="D128" s="22">
        <v>0</v>
      </c>
      <c r="E128" s="22">
        <v>0</v>
      </c>
      <c r="F128" s="22">
        <v>0</v>
      </c>
      <c r="G128" s="22">
        <v>0</v>
      </c>
      <c r="H128" s="22">
        <v>0</v>
      </c>
      <c r="I128" s="22">
        <v>0</v>
      </c>
      <c r="J128" s="22">
        <v>0</v>
      </c>
      <c r="K128" s="23">
        <f t="shared" si="16"/>
        <v>0</v>
      </c>
    </row>
    <row r="129" spans="1:11" x14ac:dyDescent="0.2">
      <c r="A129" s="24" t="s">
        <v>110</v>
      </c>
      <c r="B129" s="25" t="s">
        <v>111</v>
      </c>
      <c r="C129" s="26">
        <f>SUM(C118:C128)</f>
        <v>1</v>
      </c>
      <c r="D129" s="26">
        <f t="shared" ref="D129:J129" si="17">SUM(D118:D128)</f>
        <v>0</v>
      </c>
      <c r="E129" s="26">
        <f t="shared" si="17"/>
        <v>4</v>
      </c>
      <c r="F129" s="26">
        <f t="shared" si="17"/>
        <v>0</v>
      </c>
      <c r="G129" s="26">
        <f t="shared" si="17"/>
        <v>0</v>
      </c>
      <c r="H129" s="26">
        <f t="shared" si="17"/>
        <v>0</v>
      </c>
      <c r="I129" s="26">
        <f t="shared" si="17"/>
        <v>18</v>
      </c>
      <c r="J129" s="26">
        <f t="shared" si="17"/>
        <v>22</v>
      </c>
      <c r="K129" s="23">
        <f>SUM(K118:K128)</f>
        <v>45</v>
      </c>
    </row>
    <row r="130" spans="1:11" x14ac:dyDescent="0.2">
      <c r="A130" s="27" t="s">
        <v>120</v>
      </c>
      <c r="B130" s="701"/>
      <c r="C130" s="701"/>
      <c r="D130" s="701"/>
      <c r="E130" s="701"/>
      <c r="F130" s="701"/>
      <c r="G130" s="701"/>
      <c r="H130" s="701"/>
      <c r="I130" s="701"/>
      <c r="J130" s="701"/>
      <c r="K130" s="702"/>
    </row>
    <row r="131" spans="1:11" x14ac:dyDescent="0.2">
      <c r="A131" s="17" t="s">
        <v>86</v>
      </c>
      <c r="B131" s="18" t="s">
        <v>87</v>
      </c>
      <c r="C131" s="699"/>
      <c r="D131" s="699"/>
      <c r="E131" s="699"/>
      <c r="F131" s="699"/>
      <c r="G131" s="699"/>
      <c r="H131" s="699"/>
      <c r="I131" s="699"/>
      <c r="J131" s="699"/>
      <c r="K131" s="700"/>
    </row>
    <row r="132" spans="1:11" x14ac:dyDescent="0.2">
      <c r="A132" s="20" t="s">
        <v>88</v>
      </c>
      <c r="B132" s="21" t="s">
        <v>89</v>
      </c>
      <c r="C132" s="22">
        <v>0</v>
      </c>
      <c r="D132" s="22">
        <v>0</v>
      </c>
      <c r="E132" s="22">
        <v>0</v>
      </c>
      <c r="F132" s="22">
        <v>0</v>
      </c>
      <c r="G132" s="22">
        <v>0</v>
      </c>
      <c r="H132" s="22">
        <v>0</v>
      </c>
      <c r="I132" s="22">
        <v>0</v>
      </c>
      <c r="J132" s="22">
        <v>0</v>
      </c>
      <c r="K132" s="23">
        <f>SUM(C132:J132)</f>
        <v>0</v>
      </c>
    </row>
    <row r="133" spans="1:11" x14ac:dyDescent="0.2">
      <c r="A133" s="20" t="s">
        <v>90</v>
      </c>
      <c r="B133" s="21" t="s">
        <v>91</v>
      </c>
      <c r="C133" s="22">
        <v>0</v>
      </c>
      <c r="D133" s="22">
        <v>0</v>
      </c>
      <c r="E133" s="22">
        <v>0</v>
      </c>
      <c r="F133" s="22">
        <v>0</v>
      </c>
      <c r="G133" s="22">
        <v>0</v>
      </c>
      <c r="H133" s="22">
        <v>0</v>
      </c>
      <c r="I133" s="22">
        <v>0</v>
      </c>
      <c r="J133" s="22">
        <v>0</v>
      </c>
      <c r="K133" s="23">
        <f t="shared" ref="K133:K142" si="18">SUM(C133:J133)</f>
        <v>0</v>
      </c>
    </row>
    <row r="134" spans="1:11" x14ac:dyDescent="0.2">
      <c r="A134" s="20" t="s">
        <v>92</v>
      </c>
      <c r="B134" s="21" t="s">
        <v>93</v>
      </c>
      <c r="C134" s="22">
        <v>0</v>
      </c>
      <c r="D134" s="22">
        <v>0</v>
      </c>
      <c r="E134" s="22">
        <v>0</v>
      </c>
      <c r="F134" s="22">
        <v>0</v>
      </c>
      <c r="G134" s="22">
        <v>0</v>
      </c>
      <c r="H134" s="22">
        <v>0</v>
      </c>
      <c r="I134" s="22">
        <v>0</v>
      </c>
      <c r="J134" s="22">
        <v>0</v>
      </c>
      <c r="K134" s="23">
        <f t="shared" si="18"/>
        <v>0</v>
      </c>
    </row>
    <row r="135" spans="1:11" x14ac:dyDescent="0.2">
      <c r="A135" s="20" t="s">
        <v>94</v>
      </c>
      <c r="B135" s="21" t="s">
        <v>95</v>
      </c>
      <c r="C135" s="22">
        <v>0</v>
      </c>
      <c r="D135" s="22">
        <v>0</v>
      </c>
      <c r="E135" s="22">
        <v>0</v>
      </c>
      <c r="F135" s="22">
        <v>0</v>
      </c>
      <c r="G135" s="22">
        <v>0</v>
      </c>
      <c r="H135" s="22">
        <v>0</v>
      </c>
      <c r="I135" s="22">
        <v>0</v>
      </c>
      <c r="J135" s="22">
        <v>0</v>
      </c>
      <c r="K135" s="23">
        <f t="shared" si="18"/>
        <v>0</v>
      </c>
    </row>
    <row r="136" spans="1:11" x14ac:dyDescent="0.2">
      <c r="A136" s="20" t="s">
        <v>96</v>
      </c>
      <c r="B136" s="21" t="s">
        <v>97</v>
      </c>
      <c r="C136" s="22">
        <v>0</v>
      </c>
      <c r="D136" s="22">
        <v>0</v>
      </c>
      <c r="E136" s="22">
        <v>0</v>
      </c>
      <c r="F136" s="22">
        <v>0</v>
      </c>
      <c r="G136" s="22">
        <v>0</v>
      </c>
      <c r="H136" s="22">
        <v>0</v>
      </c>
      <c r="I136" s="22">
        <v>0</v>
      </c>
      <c r="J136" s="22">
        <v>0</v>
      </c>
      <c r="K136" s="23">
        <f t="shared" si="18"/>
        <v>0</v>
      </c>
    </row>
    <row r="137" spans="1:11" x14ac:dyDescent="0.2">
      <c r="A137" s="20" t="s">
        <v>98</v>
      </c>
      <c r="B137" s="21" t="s">
        <v>99</v>
      </c>
      <c r="C137" s="22">
        <v>0</v>
      </c>
      <c r="D137" s="22">
        <v>0</v>
      </c>
      <c r="E137" s="22">
        <v>0</v>
      </c>
      <c r="F137" s="22">
        <v>0</v>
      </c>
      <c r="G137" s="22">
        <v>0</v>
      </c>
      <c r="H137" s="22">
        <v>0</v>
      </c>
      <c r="I137" s="22">
        <v>2</v>
      </c>
      <c r="J137" s="22">
        <v>2</v>
      </c>
      <c r="K137" s="23">
        <f t="shared" si="18"/>
        <v>4</v>
      </c>
    </row>
    <row r="138" spans="1:11" x14ac:dyDescent="0.2">
      <c r="A138" s="20" t="s">
        <v>100</v>
      </c>
      <c r="B138" s="21" t="s">
        <v>101</v>
      </c>
      <c r="C138" s="22">
        <v>0</v>
      </c>
      <c r="D138" s="22">
        <v>0</v>
      </c>
      <c r="E138" s="22">
        <v>0</v>
      </c>
      <c r="F138" s="22">
        <v>0</v>
      </c>
      <c r="G138" s="22">
        <v>0</v>
      </c>
      <c r="H138" s="22">
        <v>0</v>
      </c>
      <c r="I138" s="22">
        <v>0</v>
      </c>
      <c r="J138" s="22">
        <v>0</v>
      </c>
      <c r="K138" s="23">
        <f t="shared" si="18"/>
        <v>0</v>
      </c>
    </row>
    <row r="139" spans="1:11" x14ac:dyDescent="0.2">
      <c r="A139" s="20" t="s">
        <v>102</v>
      </c>
      <c r="B139" s="21" t="s">
        <v>103</v>
      </c>
      <c r="C139" s="22">
        <v>0</v>
      </c>
      <c r="D139" s="22">
        <v>0</v>
      </c>
      <c r="E139" s="22">
        <v>0</v>
      </c>
      <c r="F139" s="22">
        <v>0</v>
      </c>
      <c r="G139" s="22">
        <v>0</v>
      </c>
      <c r="H139" s="22">
        <v>0</v>
      </c>
      <c r="I139" s="22">
        <v>0</v>
      </c>
      <c r="J139" s="22">
        <v>0</v>
      </c>
      <c r="K139" s="23">
        <f t="shared" si="18"/>
        <v>0</v>
      </c>
    </row>
    <row r="140" spans="1:11" x14ac:dyDescent="0.2">
      <c r="A140" s="20" t="s">
        <v>104</v>
      </c>
      <c r="B140" s="21" t="s">
        <v>105</v>
      </c>
      <c r="C140" s="22">
        <v>0</v>
      </c>
      <c r="D140" s="22">
        <v>0</v>
      </c>
      <c r="E140" s="22">
        <v>0</v>
      </c>
      <c r="F140" s="22">
        <v>0</v>
      </c>
      <c r="G140" s="22">
        <v>0</v>
      </c>
      <c r="H140" s="22">
        <v>0</v>
      </c>
      <c r="I140" s="22">
        <v>0</v>
      </c>
      <c r="J140" s="22">
        <v>0</v>
      </c>
      <c r="K140" s="23">
        <f t="shared" si="18"/>
        <v>0</v>
      </c>
    </row>
    <row r="141" spans="1:11" ht="25.5" x14ac:dyDescent="0.2">
      <c r="A141" s="20" t="s">
        <v>106</v>
      </c>
      <c r="B141" s="21" t="s">
        <v>107</v>
      </c>
      <c r="C141" s="22">
        <v>2</v>
      </c>
      <c r="D141" s="22">
        <v>2</v>
      </c>
      <c r="E141" s="22">
        <v>3</v>
      </c>
      <c r="F141" s="22">
        <v>0</v>
      </c>
      <c r="G141" s="22">
        <v>1</v>
      </c>
      <c r="H141" s="22">
        <v>0</v>
      </c>
      <c r="I141" s="22">
        <v>15</v>
      </c>
      <c r="J141" s="22">
        <v>10</v>
      </c>
      <c r="K141" s="23">
        <f t="shared" si="18"/>
        <v>33</v>
      </c>
    </row>
    <row r="142" spans="1:11" x14ac:dyDescent="0.2">
      <c r="A142" s="20" t="s">
        <v>108</v>
      </c>
      <c r="B142" s="21" t="s">
        <v>109</v>
      </c>
      <c r="C142" s="22">
        <v>0</v>
      </c>
      <c r="D142" s="22">
        <v>0</v>
      </c>
      <c r="E142" s="22">
        <v>0</v>
      </c>
      <c r="F142" s="22">
        <v>0</v>
      </c>
      <c r="G142" s="22">
        <v>0</v>
      </c>
      <c r="H142" s="22">
        <v>0</v>
      </c>
      <c r="I142" s="22">
        <v>0</v>
      </c>
      <c r="J142" s="22">
        <v>0</v>
      </c>
      <c r="K142" s="23">
        <f t="shared" si="18"/>
        <v>0</v>
      </c>
    </row>
    <row r="143" spans="1:11" x14ac:dyDescent="0.2">
      <c r="A143" s="24" t="s">
        <v>110</v>
      </c>
      <c r="B143" s="25" t="s">
        <v>111</v>
      </c>
      <c r="C143" s="26">
        <f>SUM(C132:C142)</f>
        <v>2</v>
      </c>
      <c r="D143" s="26">
        <f t="shared" ref="D143:J143" si="19">SUM(D132:D142)</f>
        <v>2</v>
      </c>
      <c r="E143" s="26">
        <f t="shared" si="19"/>
        <v>3</v>
      </c>
      <c r="F143" s="26">
        <f t="shared" si="19"/>
        <v>0</v>
      </c>
      <c r="G143" s="26">
        <f t="shared" si="19"/>
        <v>1</v>
      </c>
      <c r="H143" s="26">
        <f t="shared" si="19"/>
        <v>0</v>
      </c>
      <c r="I143" s="26">
        <f t="shared" si="19"/>
        <v>17</v>
      </c>
      <c r="J143" s="26">
        <f t="shared" si="19"/>
        <v>12</v>
      </c>
      <c r="K143" s="23">
        <f>SUM(K132:K142)</f>
        <v>37</v>
      </c>
    </row>
    <row r="144" spans="1:11" x14ac:dyDescent="0.2">
      <c r="A144" s="27" t="s">
        <v>121</v>
      </c>
      <c r="B144" s="701"/>
      <c r="C144" s="701"/>
      <c r="D144" s="701"/>
      <c r="E144" s="701"/>
      <c r="F144" s="701"/>
      <c r="G144" s="701"/>
      <c r="H144" s="701"/>
      <c r="I144" s="701"/>
      <c r="J144" s="701"/>
      <c r="K144" s="702"/>
    </row>
    <row r="145" spans="1:11" x14ac:dyDescent="0.2">
      <c r="A145" s="17" t="s">
        <v>86</v>
      </c>
      <c r="B145" s="18" t="s">
        <v>87</v>
      </c>
      <c r="C145" s="699"/>
      <c r="D145" s="699"/>
      <c r="E145" s="699"/>
      <c r="F145" s="699"/>
      <c r="G145" s="699"/>
      <c r="H145" s="699"/>
      <c r="I145" s="699"/>
      <c r="J145" s="699"/>
      <c r="K145" s="700"/>
    </row>
    <row r="146" spans="1:11" x14ac:dyDescent="0.2">
      <c r="A146" s="20" t="s">
        <v>88</v>
      </c>
      <c r="B146" s="21" t="s">
        <v>89</v>
      </c>
      <c r="C146" s="22">
        <v>0</v>
      </c>
      <c r="D146" s="22">
        <v>0</v>
      </c>
      <c r="E146" s="22">
        <v>0</v>
      </c>
      <c r="F146" s="22">
        <v>0</v>
      </c>
      <c r="G146" s="22">
        <v>0</v>
      </c>
      <c r="H146" s="22">
        <v>0</v>
      </c>
      <c r="I146" s="22">
        <v>0</v>
      </c>
      <c r="J146" s="22">
        <v>0</v>
      </c>
      <c r="K146" s="23">
        <f>SUM(C146:J146)</f>
        <v>0</v>
      </c>
    </row>
    <row r="147" spans="1:11" x14ac:dyDescent="0.2">
      <c r="A147" s="20" t="s">
        <v>90</v>
      </c>
      <c r="B147" s="21" t="s">
        <v>91</v>
      </c>
      <c r="C147" s="22">
        <v>7</v>
      </c>
      <c r="D147" s="22">
        <v>2</v>
      </c>
      <c r="E147" s="22">
        <v>0</v>
      </c>
      <c r="F147" s="22">
        <v>0</v>
      </c>
      <c r="G147" s="22">
        <v>8</v>
      </c>
      <c r="H147" s="22">
        <v>2</v>
      </c>
      <c r="I147" s="22">
        <v>2</v>
      </c>
      <c r="J147" s="22">
        <v>2</v>
      </c>
      <c r="K147" s="23">
        <f t="shared" ref="K147:K156" si="20">SUM(C147:J147)</f>
        <v>23</v>
      </c>
    </row>
    <row r="148" spans="1:11" x14ac:dyDescent="0.2">
      <c r="A148" s="20" t="s">
        <v>92</v>
      </c>
      <c r="B148" s="21" t="s">
        <v>93</v>
      </c>
      <c r="C148" s="22">
        <v>26</v>
      </c>
      <c r="D148" s="22">
        <v>1</v>
      </c>
      <c r="E148" s="22">
        <v>0</v>
      </c>
      <c r="F148" s="22">
        <v>0</v>
      </c>
      <c r="G148" s="22">
        <v>23</v>
      </c>
      <c r="H148" s="22">
        <v>1</v>
      </c>
      <c r="I148" s="22">
        <v>18</v>
      </c>
      <c r="J148" s="22">
        <v>10</v>
      </c>
      <c r="K148" s="23">
        <f t="shared" si="20"/>
        <v>79</v>
      </c>
    </row>
    <row r="149" spans="1:11" x14ac:dyDescent="0.2">
      <c r="A149" s="20" t="s">
        <v>94</v>
      </c>
      <c r="B149" s="21" t="s">
        <v>95</v>
      </c>
      <c r="C149" s="22">
        <v>8</v>
      </c>
      <c r="D149" s="22">
        <v>2</v>
      </c>
      <c r="E149" s="22">
        <v>0</v>
      </c>
      <c r="F149" s="22">
        <v>0</v>
      </c>
      <c r="G149" s="22">
        <v>11</v>
      </c>
      <c r="H149" s="22">
        <v>3</v>
      </c>
      <c r="I149" s="22">
        <v>9</v>
      </c>
      <c r="J149" s="22">
        <v>6</v>
      </c>
      <c r="K149" s="23">
        <f t="shared" si="20"/>
        <v>39</v>
      </c>
    </row>
    <row r="150" spans="1:11" x14ac:dyDescent="0.2">
      <c r="A150" s="20" t="s">
        <v>96</v>
      </c>
      <c r="B150" s="21" t="s">
        <v>97</v>
      </c>
      <c r="C150" s="22">
        <v>0</v>
      </c>
      <c r="D150" s="22">
        <v>0</v>
      </c>
      <c r="E150" s="22">
        <v>0</v>
      </c>
      <c r="F150" s="22">
        <v>0</v>
      </c>
      <c r="G150" s="22">
        <v>0</v>
      </c>
      <c r="H150" s="22">
        <v>0</v>
      </c>
      <c r="I150" s="22">
        <v>0</v>
      </c>
      <c r="J150" s="22">
        <v>0</v>
      </c>
      <c r="K150" s="23">
        <f t="shared" si="20"/>
        <v>0</v>
      </c>
    </row>
    <row r="151" spans="1:11" x14ac:dyDescent="0.2">
      <c r="A151" s="20" t="s">
        <v>98</v>
      </c>
      <c r="B151" s="21" t="s">
        <v>99</v>
      </c>
      <c r="C151" s="22">
        <v>0</v>
      </c>
      <c r="D151" s="22">
        <v>0</v>
      </c>
      <c r="E151" s="22">
        <v>0</v>
      </c>
      <c r="F151" s="22">
        <v>0</v>
      </c>
      <c r="G151" s="22">
        <v>0</v>
      </c>
      <c r="H151" s="22">
        <v>0</v>
      </c>
      <c r="I151" s="22">
        <v>0</v>
      </c>
      <c r="J151" s="22">
        <v>0</v>
      </c>
      <c r="K151" s="23">
        <f t="shared" si="20"/>
        <v>0</v>
      </c>
    </row>
    <row r="152" spans="1:11" x14ac:dyDescent="0.2">
      <c r="A152" s="20" t="s">
        <v>100</v>
      </c>
      <c r="B152" s="21" t="s">
        <v>101</v>
      </c>
      <c r="C152" s="22">
        <v>0</v>
      </c>
      <c r="D152" s="22">
        <v>0</v>
      </c>
      <c r="E152" s="22">
        <v>0</v>
      </c>
      <c r="F152" s="22">
        <v>0</v>
      </c>
      <c r="G152" s="22">
        <v>0</v>
      </c>
      <c r="H152" s="22">
        <v>0</v>
      </c>
      <c r="I152" s="22">
        <v>0</v>
      </c>
      <c r="J152" s="22">
        <v>0</v>
      </c>
      <c r="K152" s="23">
        <f t="shared" si="20"/>
        <v>0</v>
      </c>
    </row>
    <row r="153" spans="1:11" x14ac:dyDescent="0.2">
      <c r="A153" s="20" t="s">
        <v>102</v>
      </c>
      <c r="B153" s="21" t="s">
        <v>103</v>
      </c>
      <c r="C153" s="22">
        <v>0</v>
      </c>
      <c r="D153" s="22">
        <v>0</v>
      </c>
      <c r="E153" s="22">
        <v>0</v>
      </c>
      <c r="F153" s="22">
        <v>0</v>
      </c>
      <c r="G153" s="22">
        <v>0</v>
      </c>
      <c r="H153" s="22">
        <v>0</v>
      </c>
      <c r="I153" s="22">
        <v>0</v>
      </c>
      <c r="J153" s="22">
        <v>0</v>
      </c>
      <c r="K153" s="23">
        <f t="shared" si="20"/>
        <v>0</v>
      </c>
    </row>
    <row r="154" spans="1:11" x14ac:dyDescent="0.2">
      <c r="A154" s="20" t="s">
        <v>104</v>
      </c>
      <c r="B154" s="21" t="s">
        <v>105</v>
      </c>
      <c r="C154" s="22">
        <v>0</v>
      </c>
      <c r="D154" s="22">
        <v>0</v>
      </c>
      <c r="E154" s="22">
        <v>0</v>
      </c>
      <c r="F154" s="22">
        <v>0</v>
      </c>
      <c r="G154" s="22">
        <v>0</v>
      </c>
      <c r="H154" s="22">
        <v>0</v>
      </c>
      <c r="I154" s="22">
        <v>0</v>
      </c>
      <c r="J154" s="22">
        <v>0</v>
      </c>
      <c r="K154" s="23">
        <f t="shared" si="20"/>
        <v>0</v>
      </c>
    </row>
    <row r="155" spans="1:11" ht="25.5" x14ac:dyDescent="0.2">
      <c r="A155" s="20" t="s">
        <v>106</v>
      </c>
      <c r="B155" s="21" t="s">
        <v>107</v>
      </c>
      <c r="C155" s="22">
        <v>2</v>
      </c>
      <c r="D155" s="22">
        <v>1</v>
      </c>
      <c r="E155" s="22">
        <v>0</v>
      </c>
      <c r="F155" s="22">
        <v>0</v>
      </c>
      <c r="G155" s="22">
        <v>2</v>
      </c>
      <c r="H155" s="22">
        <v>0</v>
      </c>
      <c r="I155" s="22">
        <v>1</v>
      </c>
      <c r="J155" s="22">
        <v>1</v>
      </c>
      <c r="K155" s="23">
        <f t="shared" si="20"/>
        <v>7</v>
      </c>
    </row>
    <row r="156" spans="1:11" x14ac:dyDescent="0.2">
      <c r="A156" s="20" t="s">
        <v>108</v>
      </c>
      <c r="B156" s="21" t="s">
        <v>109</v>
      </c>
      <c r="C156" s="22">
        <v>0</v>
      </c>
      <c r="D156" s="22">
        <v>0</v>
      </c>
      <c r="E156" s="22">
        <v>0</v>
      </c>
      <c r="F156" s="22">
        <v>0</v>
      </c>
      <c r="G156" s="22">
        <v>0</v>
      </c>
      <c r="H156" s="22">
        <v>0</v>
      </c>
      <c r="I156" s="22">
        <v>0</v>
      </c>
      <c r="J156" s="22">
        <v>0</v>
      </c>
      <c r="K156" s="23">
        <f t="shared" si="20"/>
        <v>0</v>
      </c>
    </row>
    <row r="157" spans="1:11" x14ac:dyDescent="0.2">
      <c r="A157" s="24" t="s">
        <v>110</v>
      </c>
      <c r="B157" s="25" t="s">
        <v>111</v>
      </c>
      <c r="C157" s="26">
        <f>SUM(C146:C156)</f>
        <v>43</v>
      </c>
      <c r="D157" s="26">
        <f t="shared" ref="D157:J157" si="21">SUM(D146:D156)</f>
        <v>6</v>
      </c>
      <c r="E157" s="26">
        <f t="shared" si="21"/>
        <v>0</v>
      </c>
      <c r="F157" s="26">
        <f t="shared" si="21"/>
        <v>0</v>
      </c>
      <c r="G157" s="26">
        <f t="shared" si="21"/>
        <v>44</v>
      </c>
      <c r="H157" s="26">
        <f t="shared" si="21"/>
        <v>6</v>
      </c>
      <c r="I157" s="26">
        <f t="shared" si="21"/>
        <v>30</v>
      </c>
      <c r="J157" s="26">
        <f t="shared" si="21"/>
        <v>19</v>
      </c>
      <c r="K157" s="23">
        <f>SUM(K146:K156)</f>
        <v>148</v>
      </c>
    </row>
    <row r="158" spans="1:11" x14ac:dyDescent="0.2">
      <c r="A158" s="27" t="s">
        <v>122</v>
      </c>
      <c r="B158" s="701"/>
      <c r="C158" s="701"/>
      <c r="D158" s="701"/>
      <c r="E158" s="701"/>
      <c r="F158" s="701"/>
      <c r="G158" s="701"/>
      <c r="H158" s="701"/>
      <c r="I158" s="701"/>
      <c r="J158" s="701"/>
      <c r="K158" s="702"/>
    </row>
    <row r="159" spans="1:11" x14ac:dyDescent="0.2">
      <c r="A159" s="17" t="s">
        <v>86</v>
      </c>
      <c r="B159" s="18" t="s">
        <v>87</v>
      </c>
      <c r="C159" s="699"/>
      <c r="D159" s="699"/>
      <c r="E159" s="699"/>
      <c r="F159" s="699"/>
      <c r="G159" s="699"/>
      <c r="H159" s="699"/>
      <c r="I159" s="699"/>
      <c r="J159" s="699"/>
      <c r="K159" s="700"/>
    </row>
    <row r="160" spans="1:11" x14ac:dyDescent="0.2">
      <c r="A160" s="20" t="s">
        <v>88</v>
      </c>
      <c r="B160" s="21" t="s">
        <v>89</v>
      </c>
      <c r="C160" s="22">
        <v>0</v>
      </c>
      <c r="D160" s="22">
        <v>0</v>
      </c>
      <c r="E160" s="22">
        <v>0</v>
      </c>
      <c r="F160" s="22">
        <v>0</v>
      </c>
      <c r="G160" s="22">
        <v>0</v>
      </c>
      <c r="H160" s="22">
        <v>0</v>
      </c>
      <c r="I160" s="22">
        <v>0</v>
      </c>
      <c r="J160" s="22">
        <v>0</v>
      </c>
      <c r="K160" s="23">
        <f>SUM(C160:J160)</f>
        <v>0</v>
      </c>
    </row>
    <row r="161" spans="1:11" x14ac:dyDescent="0.2">
      <c r="A161" s="20" t="s">
        <v>90</v>
      </c>
      <c r="B161" s="21" t="s">
        <v>91</v>
      </c>
      <c r="C161" s="22">
        <v>1</v>
      </c>
      <c r="D161" s="22">
        <v>0</v>
      </c>
      <c r="E161" s="22">
        <v>0</v>
      </c>
      <c r="F161" s="22">
        <v>0</v>
      </c>
      <c r="G161" s="22">
        <v>0</v>
      </c>
      <c r="H161" s="22">
        <v>0</v>
      </c>
      <c r="I161" s="22">
        <v>2</v>
      </c>
      <c r="J161" s="22">
        <v>2</v>
      </c>
      <c r="K161" s="23">
        <f t="shared" ref="K161:K170" si="22">SUM(C161:J161)</f>
        <v>5</v>
      </c>
    </row>
    <row r="162" spans="1:11" x14ac:dyDescent="0.2">
      <c r="A162" s="20" t="s">
        <v>92</v>
      </c>
      <c r="B162" s="21" t="s">
        <v>93</v>
      </c>
      <c r="C162" s="22">
        <v>0</v>
      </c>
      <c r="D162" s="22">
        <v>0</v>
      </c>
      <c r="E162" s="22">
        <v>0</v>
      </c>
      <c r="F162" s="22">
        <v>0</v>
      </c>
      <c r="G162" s="22">
        <v>0</v>
      </c>
      <c r="H162" s="22">
        <v>0</v>
      </c>
      <c r="I162" s="22">
        <v>1</v>
      </c>
      <c r="J162" s="22">
        <v>1</v>
      </c>
      <c r="K162" s="23">
        <f t="shared" si="22"/>
        <v>2</v>
      </c>
    </row>
    <row r="163" spans="1:11" x14ac:dyDescent="0.2">
      <c r="A163" s="20" t="s">
        <v>94</v>
      </c>
      <c r="B163" s="21" t="s">
        <v>95</v>
      </c>
      <c r="C163" s="22">
        <v>2</v>
      </c>
      <c r="D163" s="22">
        <v>0</v>
      </c>
      <c r="E163" s="22">
        <v>0</v>
      </c>
      <c r="F163" s="22">
        <v>0</v>
      </c>
      <c r="G163" s="22">
        <v>2</v>
      </c>
      <c r="H163" s="22">
        <v>0</v>
      </c>
      <c r="I163" s="22">
        <v>3</v>
      </c>
      <c r="J163" s="22">
        <v>3</v>
      </c>
      <c r="K163" s="23">
        <f t="shared" si="22"/>
        <v>10</v>
      </c>
    </row>
    <row r="164" spans="1:11" x14ac:dyDescent="0.2">
      <c r="A164" s="20" t="s">
        <v>96</v>
      </c>
      <c r="B164" s="21" t="s">
        <v>97</v>
      </c>
      <c r="C164" s="22">
        <v>0</v>
      </c>
      <c r="D164" s="22">
        <v>0</v>
      </c>
      <c r="E164" s="22">
        <v>0</v>
      </c>
      <c r="F164" s="22">
        <v>0</v>
      </c>
      <c r="G164" s="22">
        <v>0</v>
      </c>
      <c r="H164" s="22">
        <v>0</v>
      </c>
      <c r="I164" s="22">
        <v>0</v>
      </c>
      <c r="J164" s="22">
        <v>0</v>
      </c>
      <c r="K164" s="23">
        <f t="shared" si="22"/>
        <v>0</v>
      </c>
    </row>
    <row r="165" spans="1:11" x14ac:dyDescent="0.2">
      <c r="A165" s="20" t="s">
        <v>98</v>
      </c>
      <c r="B165" s="21" t="s">
        <v>99</v>
      </c>
      <c r="C165" s="22">
        <v>16</v>
      </c>
      <c r="D165" s="22">
        <v>0</v>
      </c>
      <c r="E165" s="22">
        <v>0</v>
      </c>
      <c r="F165" s="22">
        <v>0</v>
      </c>
      <c r="G165" s="22">
        <v>15</v>
      </c>
      <c r="H165" s="22">
        <v>0</v>
      </c>
      <c r="I165" s="22">
        <v>23</v>
      </c>
      <c r="J165" s="22">
        <v>23</v>
      </c>
      <c r="K165" s="23">
        <f t="shared" si="22"/>
        <v>77</v>
      </c>
    </row>
    <row r="166" spans="1:11" x14ac:dyDescent="0.2">
      <c r="A166" s="20" t="s">
        <v>100</v>
      </c>
      <c r="B166" s="21" t="s">
        <v>101</v>
      </c>
      <c r="C166" s="22">
        <v>1</v>
      </c>
      <c r="D166" s="22">
        <v>0</v>
      </c>
      <c r="E166" s="22">
        <v>0</v>
      </c>
      <c r="F166" s="22">
        <v>0</v>
      </c>
      <c r="G166" s="22">
        <v>1</v>
      </c>
      <c r="H166" s="22">
        <v>0</v>
      </c>
      <c r="I166" s="22">
        <v>0</v>
      </c>
      <c r="J166" s="22">
        <v>0</v>
      </c>
      <c r="K166" s="23">
        <f t="shared" si="22"/>
        <v>2</v>
      </c>
    </row>
    <row r="167" spans="1:11" x14ac:dyDescent="0.2">
      <c r="A167" s="20" t="s">
        <v>102</v>
      </c>
      <c r="B167" s="21" t="s">
        <v>103</v>
      </c>
      <c r="C167" s="22">
        <v>0</v>
      </c>
      <c r="D167" s="22">
        <v>0</v>
      </c>
      <c r="E167" s="22">
        <v>0</v>
      </c>
      <c r="F167" s="22">
        <v>0</v>
      </c>
      <c r="G167" s="22">
        <v>0</v>
      </c>
      <c r="H167" s="22">
        <v>0</v>
      </c>
      <c r="I167" s="22">
        <v>2</v>
      </c>
      <c r="J167" s="22">
        <v>2</v>
      </c>
      <c r="K167" s="23">
        <f t="shared" si="22"/>
        <v>4</v>
      </c>
    </row>
    <row r="168" spans="1:11" x14ac:dyDescent="0.2">
      <c r="A168" s="20" t="s">
        <v>104</v>
      </c>
      <c r="B168" s="21" t="s">
        <v>105</v>
      </c>
      <c r="C168" s="22">
        <v>0</v>
      </c>
      <c r="D168" s="22">
        <v>0</v>
      </c>
      <c r="E168" s="22">
        <v>0</v>
      </c>
      <c r="F168" s="22">
        <v>0</v>
      </c>
      <c r="G168" s="22">
        <v>0</v>
      </c>
      <c r="H168" s="22">
        <v>0</v>
      </c>
      <c r="I168" s="22">
        <v>0</v>
      </c>
      <c r="J168" s="22">
        <v>0</v>
      </c>
      <c r="K168" s="23">
        <f t="shared" si="22"/>
        <v>0</v>
      </c>
    </row>
    <row r="169" spans="1:11" ht="25.5" x14ac:dyDescent="0.2">
      <c r="A169" s="20" t="s">
        <v>106</v>
      </c>
      <c r="B169" s="21" t="s">
        <v>107</v>
      </c>
      <c r="C169" s="22">
        <v>0</v>
      </c>
      <c r="D169" s="22">
        <v>0</v>
      </c>
      <c r="E169" s="22">
        <v>0</v>
      </c>
      <c r="F169" s="22">
        <v>0</v>
      </c>
      <c r="G169" s="22">
        <v>0</v>
      </c>
      <c r="H169" s="22">
        <v>0</v>
      </c>
      <c r="I169" s="22">
        <v>0</v>
      </c>
      <c r="J169" s="22">
        <v>0</v>
      </c>
      <c r="K169" s="23">
        <f t="shared" si="22"/>
        <v>0</v>
      </c>
    </row>
    <row r="170" spans="1:11" x14ac:dyDescent="0.2">
      <c r="A170" s="20" t="s">
        <v>108</v>
      </c>
      <c r="B170" s="21" t="s">
        <v>109</v>
      </c>
      <c r="C170" s="22">
        <v>0</v>
      </c>
      <c r="D170" s="22">
        <v>0</v>
      </c>
      <c r="E170" s="22">
        <v>0</v>
      </c>
      <c r="F170" s="22">
        <v>0</v>
      </c>
      <c r="G170" s="22">
        <v>0</v>
      </c>
      <c r="H170" s="22">
        <v>0</v>
      </c>
      <c r="I170" s="22">
        <v>0</v>
      </c>
      <c r="J170" s="22">
        <v>0</v>
      </c>
      <c r="K170" s="23">
        <f t="shared" si="22"/>
        <v>0</v>
      </c>
    </row>
    <row r="171" spans="1:11" x14ac:dyDescent="0.2">
      <c r="A171" s="24" t="s">
        <v>110</v>
      </c>
      <c r="B171" s="25" t="s">
        <v>111</v>
      </c>
      <c r="C171" s="26">
        <f>SUM(C160:C170)</f>
        <v>20</v>
      </c>
      <c r="D171" s="26">
        <f t="shared" ref="D171:J171" si="23">SUM(D160:D170)</f>
        <v>0</v>
      </c>
      <c r="E171" s="26">
        <f t="shared" si="23"/>
        <v>0</v>
      </c>
      <c r="F171" s="26">
        <f t="shared" si="23"/>
        <v>0</v>
      </c>
      <c r="G171" s="26">
        <f t="shared" si="23"/>
        <v>18</v>
      </c>
      <c r="H171" s="26">
        <f t="shared" si="23"/>
        <v>0</v>
      </c>
      <c r="I171" s="26">
        <f t="shared" si="23"/>
        <v>31</v>
      </c>
      <c r="J171" s="26">
        <f t="shared" si="23"/>
        <v>31</v>
      </c>
      <c r="K171" s="23">
        <f>SUM(K160:K170)</f>
        <v>100</v>
      </c>
    </row>
    <row r="172" spans="1:11" x14ac:dyDescent="0.2">
      <c r="A172" s="27" t="s">
        <v>123</v>
      </c>
      <c r="B172" s="701"/>
      <c r="C172" s="701"/>
      <c r="D172" s="701"/>
      <c r="E172" s="701"/>
      <c r="F172" s="701"/>
      <c r="G172" s="701"/>
      <c r="H172" s="701"/>
      <c r="I172" s="701"/>
      <c r="J172" s="701"/>
      <c r="K172" s="702"/>
    </row>
    <row r="173" spans="1:11" x14ac:dyDescent="0.2">
      <c r="A173" s="17" t="s">
        <v>86</v>
      </c>
      <c r="B173" s="18" t="s">
        <v>87</v>
      </c>
      <c r="C173" s="699"/>
      <c r="D173" s="699"/>
      <c r="E173" s="699"/>
      <c r="F173" s="699"/>
      <c r="G173" s="699"/>
      <c r="H173" s="699"/>
      <c r="I173" s="699"/>
      <c r="J173" s="699"/>
      <c r="K173" s="700"/>
    </row>
    <row r="174" spans="1:11" x14ac:dyDescent="0.2">
      <c r="A174" s="20" t="s">
        <v>88</v>
      </c>
      <c r="B174" s="21" t="s">
        <v>89</v>
      </c>
      <c r="C174" s="22">
        <v>0</v>
      </c>
      <c r="D174" s="22">
        <v>0</v>
      </c>
      <c r="E174" s="22">
        <v>0</v>
      </c>
      <c r="F174" s="22">
        <v>0</v>
      </c>
      <c r="G174" s="22">
        <v>0</v>
      </c>
      <c r="H174" s="22">
        <v>0</v>
      </c>
      <c r="I174" s="22">
        <v>0</v>
      </c>
      <c r="J174" s="22">
        <v>0</v>
      </c>
      <c r="K174" s="23">
        <f>SUM(C174:J174)</f>
        <v>0</v>
      </c>
    </row>
    <row r="175" spans="1:11" x14ac:dyDescent="0.2">
      <c r="A175" s="20" t="s">
        <v>90</v>
      </c>
      <c r="B175" s="21" t="s">
        <v>91</v>
      </c>
      <c r="C175" s="22">
        <v>2</v>
      </c>
      <c r="D175" s="22">
        <v>0</v>
      </c>
      <c r="E175" s="22">
        <v>0</v>
      </c>
      <c r="F175" s="22">
        <v>0</v>
      </c>
      <c r="G175" s="22">
        <v>0</v>
      </c>
      <c r="H175" s="22">
        <v>0</v>
      </c>
      <c r="I175" s="22">
        <v>1</v>
      </c>
      <c r="J175" s="22">
        <v>0</v>
      </c>
      <c r="K175" s="23">
        <f t="shared" ref="K175:K184" si="24">SUM(C175:J175)</f>
        <v>3</v>
      </c>
    </row>
    <row r="176" spans="1:11" x14ac:dyDescent="0.2">
      <c r="A176" s="20" t="s">
        <v>92</v>
      </c>
      <c r="B176" s="21" t="s">
        <v>93</v>
      </c>
      <c r="C176" s="22">
        <v>0</v>
      </c>
      <c r="D176" s="22">
        <v>0</v>
      </c>
      <c r="E176" s="22">
        <v>0</v>
      </c>
      <c r="F176" s="22">
        <v>0</v>
      </c>
      <c r="G176" s="22">
        <v>0</v>
      </c>
      <c r="H176" s="22">
        <v>0</v>
      </c>
      <c r="I176" s="22">
        <v>0</v>
      </c>
      <c r="J176" s="22">
        <v>0</v>
      </c>
      <c r="K176" s="23">
        <f t="shared" si="24"/>
        <v>0</v>
      </c>
    </row>
    <row r="177" spans="1:11" x14ac:dyDescent="0.2">
      <c r="A177" s="20" t="s">
        <v>94</v>
      </c>
      <c r="B177" s="21" t="s">
        <v>95</v>
      </c>
      <c r="C177" s="22">
        <v>0</v>
      </c>
      <c r="D177" s="22">
        <v>0</v>
      </c>
      <c r="E177" s="22">
        <v>0</v>
      </c>
      <c r="F177" s="22">
        <v>0</v>
      </c>
      <c r="G177" s="22">
        <v>0</v>
      </c>
      <c r="H177" s="22">
        <v>0</v>
      </c>
      <c r="I177" s="22">
        <v>0</v>
      </c>
      <c r="J177" s="22">
        <v>0</v>
      </c>
      <c r="K177" s="23">
        <f t="shared" si="24"/>
        <v>0</v>
      </c>
    </row>
    <row r="178" spans="1:11" x14ac:dyDescent="0.2">
      <c r="A178" s="20" t="s">
        <v>96</v>
      </c>
      <c r="B178" s="21" t="s">
        <v>97</v>
      </c>
      <c r="C178" s="22">
        <v>0</v>
      </c>
      <c r="D178" s="22">
        <v>0</v>
      </c>
      <c r="E178" s="22">
        <v>0</v>
      </c>
      <c r="F178" s="22">
        <v>0</v>
      </c>
      <c r="G178" s="22">
        <v>0</v>
      </c>
      <c r="H178" s="22">
        <v>0</v>
      </c>
      <c r="I178" s="22">
        <v>0</v>
      </c>
      <c r="J178" s="22">
        <v>0</v>
      </c>
      <c r="K178" s="23">
        <f t="shared" si="24"/>
        <v>0</v>
      </c>
    </row>
    <row r="179" spans="1:11" x14ac:dyDescent="0.2">
      <c r="A179" s="20" t="s">
        <v>98</v>
      </c>
      <c r="B179" s="21" t="s">
        <v>99</v>
      </c>
      <c r="C179" s="22">
        <v>7</v>
      </c>
      <c r="D179" s="22">
        <v>1</v>
      </c>
      <c r="E179" s="22">
        <v>0</v>
      </c>
      <c r="F179" s="22">
        <v>0</v>
      </c>
      <c r="G179" s="22">
        <v>2</v>
      </c>
      <c r="H179" s="22">
        <v>1</v>
      </c>
      <c r="I179" s="22">
        <v>23</v>
      </c>
      <c r="J179" s="22">
        <v>2</v>
      </c>
      <c r="K179" s="23">
        <f t="shared" si="24"/>
        <v>36</v>
      </c>
    </row>
    <row r="180" spans="1:11" x14ac:dyDescent="0.2">
      <c r="A180" s="20" t="s">
        <v>100</v>
      </c>
      <c r="B180" s="21" t="s">
        <v>101</v>
      </c>
      <c r="C180" s="22">
        <v>3</v>
      </c>
      <c r="D180" s="22">
        <v>0</v>
      </c>
      <c r="E180" s="22">
        <v>0</v>
      </c>
      <c r="F180" s="22">
        <v>0</v>
      </c>
      <c r="G180" s="22">
        <v>1</v>
      </c>
      <c r="H180" s="22">
        <v>0</v>
      </c>
      <c r="I180" s="22">
        <v>7</v>
      </c>
      <c r="J180" s="22">
        <v>2</v>
      </c>
      <c r="K180" s="23">
        <f t="shared" si="24"/>
        <v>13</v>
      </c>
    </row>
    <row r="181" spans="1:11" x14ac:dyDescent="0.2">
      <c r="A181" s="20" t="s">
        <v>102</v>
      </c>
      <c r="B181" s="21" t="s">
        <v>103</v>
      </c>
      <c r="C181" s="22">
        <v>0</v>
      </c>
      <c r="D181" s="22">
        <v>0</v>
      </c>
      <c r="E181" s="22">
        <v>0</v>
      </c>
      <c r="F181" s="22">
        <v>0</v>
      </c>
      <c r="G181" s="22">
        <v>0</v>
      </c>
      <c r="H181" s="22">
        <v>0</v>
      </c>
      <c r="I181" s="22">
        <v>0</v>
      </c>
      <c r="J181" s="22">
        <v>0</v>
      </c>
      <c r="K181" s="23">
        <f t="shared" si="24"/>
        <v>0</v>
      </c>
    </row>
    <row r="182" spans="1:11" x14ac:dyDescent="0.2">
      <c r="A182" s="20" t="s">
        <v>104</v>
      </c>
      <c r="B182" s="21" t="s">
        <v>105</v>
      </c>
      <c r="C182" s="22">
        <v>0</v>
      </c>
      <c r="D182" s="22">
        <v>0</v>
      </c>
      <c r="E182" s="22">
        <v>0</v>
      </c>
      <c r="F182" s="22">
        <v>0</v>
      </c>
      <c r="G182" s="22">
        <v>0</v>
      </c>
      <c r="H182" s="22">
        <v>0</v>
      </c>
      <c r="I182" s="22">
        <v>0</v>
      </c>
      <c r="J182" s="22">
        <v>0</v>
      </c>
      <c r="K182" s="23">
        <f t="shared" si="24"/>
        <v>0</v>
      </c>
    </row>
    <row r="183" spans="1:11" ht="25.5" x14ac:dyDescent="0.2">
      <c r="A183" s="20" t="s">
        <v>106</v>
      </c>
      <c r="B183" s="21" t="s">
        <v>107</v>
      </c>
      <c r="C183" s="22">
        <v>0</v>
      </c>
      <c r="D183" s="22">
        <v>0</v>
      </c>
      <c r="E183" s="22">
        <v>0</v>
      </c>
      <c r="F183" s="22">
        <v>0</v>
      </c>
      <c r="G183" s="22">
        <v>0</v>
      </c>
      <c r="H183" s="22">
        <v>0</v>
      </c>
      <c r="I183" s="22">
        <v>0</v>
      </c>
      <c r="J183" s="22">
        <v>0</v>
      </c>
      <c r="K183" s="23">
        <f t="shared" si="24"/>
        <v>0</v>
      </c>
    </row>
    <row r="184" spans="1:11" x14ac:dyDescent="0.2">
      <c r="A184" s="20" t="s">
        <v>108</v>
      </c>
      <c r="B184" s="21" t="s">
        <v>109</v>
      </c>
      <c r="C184" s="22">
        <v>0</v>
      </c>
      <c r="D184" s="22">
        <v>0</v>
      </c>
      <c r="E184" s="22">
        <v>0</v>
      </c>
      <c r="F184" s="22">
        <v>0</v>
      </c>
      <c r="G184" s="22">
        <v>0</v>
      </c>
      <c r="H184" s="22">
        <v>0</v>
      </c>
      <c r="I184" s="22">
        <v>0</v>
      </c>
      <c r="J184" s="22">
        <v>0</v>
      </c>
      <c r="K184" s="23">
        <f t="shared" si="24"/>
        <v>0</v>
      </c>
    </row>
    <row r="185" spans="1:11" x14ac:dyDescent="0.2">
      <c r="A185" s="24" t="s">
        <v>110</v>
      </c>
      <c r="B185" s="25" t="s">
        <v>111</v>
      </c>
      <c r="C185" s="26">
        <f>SUM(C174:C184)</f>
        <v>12</v>
      </c>
      <c r="D185" s="26">
        <f t="shared" ref="D185:J185" si="25">SUM(D174:D184)</f>
        <v>1</v>
      </c>
      <c r="E185" s="26">
        <f t="shared" si="25"/>
        <v>0</v>
      </c>
      <c r="F185" s="26">
        <f t="shared" si="25"/>
        <v>0</v>
      </c>
      <c r="G185" s="26">
        <f t="shared" si="25"/>
        <v>3</v>
      </c>
      <c r="H185" s="26">
        <f t="shared" si="25"/>
        <v>1</v>
      </c>
      <c r="I185" s="26">
        <f t="shared" si="25"/>
        <v>31</v>
      </c>
      <c r="J185" s="26">
        <f t="shared" si="25"/>
        <v>4</v>
      </c>
      <c r="K185" s="23">
        <f>SUM(K174:K184)</f>
        <v>52</v>
      </c>
    </row>
    <row r="186" spans="1:11" x14ac:dyDescent="0.2">
      <c r="A186" s="27" t="s">
        <v>124</v>
      </c>
      <c r="B186" s="701"/>
      <c r="C186" s="701"/>
      <c r="D186" s="701"/>
      <c r="E186" s="701"/>
      <c r="F186" s="701"/>
      <c r="G186" s="701"/>
      <c r="H186" s="701"/>
      <c r="I186" s="701"/>
      <c r="J186" s="701"/>
      <c r="K186" s="702"/>
    </row>
    <row r="187" spans="1:11" x14ac:dyDescent="0.2">
      <c r="A187" s="17" t="s">
        <v>86</v>
      </c>
      <c r="B187" s="18" t="s">
        <v>87</v>
      </c>
      <c r="C187" s="699"/>
      <c r="D187" s="699"/>
      <c r="E187" s="699"/>
      <c r="F187" s="699"/>
      <c r="G187" s="699"/>
      <c r="H187" s="699"/>
      <c r="I187" s="699"/>
      <c r="J187" s="699"/>
      <c r="K187" s="700"/>
    </row>
    <row r="188" spans="1:11" x14ac:dyDescent="0.2">
      <c r="A188" s="20" t="s">
        <v>88</v>
      </c>
      <c r="B188" s="21" t="s">
        <v>89</v>
      </c>
      <c r="C188" s="22">
        <v>0</v>
      </c>
      <c r="D188" s="22">
        <v>0</v>
      </c>
      <c r="E188" s="22">
        <v>0</v>
      </c>
      <c r="F188" s="22">
        <v>0</v>
      </c>
      <c r="G188" s="22">
        <v>0</v>
      </c>
      <c r="H188" s="22">
        <v>0</v>
      </c>
      <c r="I188" s="22">
        <v>0</v>
      </c>
      <c r="J188" s="22">
        <v>0</v>
      </c>
      <c r="K188" s="23">
        <f>SUM(C188:J188)</f>
        <v>0</v>
      </c>
    </row>
    <row r="189" spans="1:11" x14ac:dyDescent="0.2">
      <c r="A189" s="20" t="s">
        <v>90</v>
      </c>
      <c r="B189" s="21" t="s">
        <v>91</v>
      </c>
      <c r="C189" s="22">
        <v>2</v>
      </c>
      <c r="D189" s="22">
        <v>2</v>
      </c>
      <c r="E189" s="22">
        <v>2</v>
      </c>
      <c r="F189" s="22">
        <v>2</v>
      </c>
      <c r="G189" s="22">
        <v>4</v>
      </c>
      <c r="H189" s="22">
        <v>4</v>
      </c>
      <c r="I189" s="22">
        <v>6</v>
      </c>
      <c r="J189" s="22">
        <v>6</v>
      </c>
      <c r="K189" s="23">
        <f t="shared" ref="K189:K198" si="26">SUM(C189:J189)</f>
        <v>28</v>
      </c>
    </row>
    <row r="190" spans="1:11" x14ac:dyDescent="0.2">
      <c r="A190" s="20" t="s">
        <v>92</v>
      </c>
      <c r="B190" s="21" t="s">
        <v>93</v>
      </c>
      <c r="C190" s="22">
        <v>0</v>
      </c>
      <c r="D190" s="22">
        <v>0</v>
      </c>
      <c r="E190" s="22">
        <v>0</v>
      </c>
      <c r="F190" s="22">
        <v>0</v>
      </c>
      <c r="G190" s="22">
        <v>1</v>
      </c>
      <c r="H190" s="22">
        <v>0</v>
      </c>
      <c r="I190" s="22">
        <v>2</v>
      </c>
      <c r="J190" s="22">
        <v>2</v>
      </c>
      <c r="K190" s="23">
        <f t="shared" si="26"/>
        <v>5</v>
      </c>
    </row>
    <row r="191" spans="1:11" x14ac:dyDescent="0.2">
      <c r="A191" s="20" t="s">
        <v>94</v>
      </c>
      <c r="B191" s="21" t="s">
        <v>95</v>
      </c>
      <c r="C191" s="22">
        <v>1</v>
      </c>
      <c r="D191" s="22">
        <v>0</v>
      </c>
      <c r="E191" s="22">
        <v>0</v>
      </c>
      <c r="F191" s="22">
        <v>0</v>
      </c>
      <c r="G191" s="22">
        <v>1</v>
      </c>
      <c r="H191" s="22">
        <v>1</v>
      </c>
      <c r="I191" s="22">
        <v>1</v>
      </c>
      <c r="J191" s="22">
        <v>1</v>
      </c>
      <c r="K191" s="23">
        <f t="shared" si="26"/>
        <v>5</v>
      </c>
    </row>
    <row r="192" spans="1:11" x14ac:dyDescent="0.2">
      <c r="A192" s="20" t="s">
        <v>96</v>
      </c>
      <c r="B192" s="21" t="s">
        <v>97</v>
      </c>
      <c r="C192" s="22">
        <v>0</v>
      </c>
      <c r="D192" s="22">
        <v>1</v>
      </c>
      <c r="E192" s="22">
        <v>0</v>
      </c>
      <c r="F192" s="22">
        <v>0</v>
      </c>
      <c r="G192" s="22">
        <v>0</v>
      </c>
      <c r="H192" s="22">
        <v>1</v>
      </c>
      <c r="I192" s="22">
        <v>0</v>
      </c>
      <c r="J192" s="22">
        <v>0</v>
      </c>
      <c r="K192" s="23">
        <f t="shared" si="26"/>
        <v>2</v>
      </c>
    </row>
    <row r="193" spans="1:11" x14ac:dyDescent="0.2">
      <c r="A193" s="20" t="s">
        <v>98</v>
      </c>
      <c r="B193" s="21" t="s">
        <v>99</v>
      </c>
      <c r="C193" s="22">
        <v>0</v>
      </c>
      <c r="D193" s="22">
        <v>0</v>
      </c>
      <c r="E193" s="22">
        <v>0</v>
      </c>
      <c r="F193" s="22">
        <v>0</v>
      </c>
      <c r="G193" s="22">
        <v>0</v>
      </c>
      <c r="H193" s="22">
        <v>0</v>
      </c>
      <c r="I193" s="22">
        <v>0</v>
      </c>
      <c r="J193" s="22">
        <v>0</v>
      </c>
      <c r="K193" s="23">
        <f t="shared" si="26"/>
        <v>0</v>
      </c>
    </row>
    <row r="194" spans="1:11" x14ac:dyDescent="0.2">
      <c r="A194" s="20" t="s">
        <v>100</v>
      </c>
      <c r="B194" s="21" t="s">
        <v>101</v>
      </c>
      <c r="C194" s="22">
        <v>0</v>
      </c>
      <c r="D194" s="22">
        <v>0</v>
      </c>
      <c r="E194" s="22">
        <v>0</v>
      </c>
      <c r="F194" s="22">
        <v>0</v>
      </c>
      <c r="G194" s="22">
        <v>0</v>
      </c>
      <c r="H194" s="22">
        <v>0</v>
      </c>
      <c r="I194" s="22">
        <v>0</v>
      </c>
      <c r="J194" s="22">
        <v>0</v>
      </c>
      <c r="K194" s="23">
        <f t="shared" si="26"/>
        <v>0</v>
      </c>
    </row>
    <row r="195" spans="1:11" x14ac:dyDescent="0.2">
      <c r="A195" s="20" t="s">
        <v>102</v>
      </c>
      <c r="B195" s="21" t="s">
        <v>103</v>
      </c>
      <c r="C195" s="22">
        <v>0</v>
      </c>
      <c r="D195" s="22">
        <v>0</v>
      </c>
      <c r="E195" s="22">
        <v>0</v>
      </c>
      <c r="F195" s="22">
        <v>0</v>
      </c>
      <c r="G195" s="22">
        <v>0</v>
      </c>
      <c r="H195" s="22">
        <v>0</v>
      </c>
      <c r="I195" s="22">
        <v>0</v>
      </c>
      <c r="J195" s="22">
        <v>0</v>
      </c>
      <c r="K195" s="23">
        <f t="shared" si="26"/>
        <v>0</v>
      </c>
    </row>
    <row r="196" spans="1:11" x14ac:dyDescent="0.2">
      <c r="A196" s="20" t="s">
        <v>104</v>
      </c>
      <c r="B196" s="21" t="s">
        <v>105</v>
      </c>
      <c r="C196" s="22">
        <v>0</v>
      </c>
      <c r="D196" s="22">
        <v>0</v>
      </c>
      <c r="E196" s="22">
        <v>0</v>
      </c>
      <c r="F196" s="22">
        <v>0</v>
      </c>
      <c r="G196" s="22">
        <v>0</v>
      </c>
      <c r="H196" s="22">
        <v>0</v>
      </c>
      <c r="I196" s="22">
        <v>0</v>
      </c>
      <c r="J196" s="22">
        <v>0</v>
      </c>
      <c r="K196" s="23">
        <f t="shared" si="26"/>
        <v>0</v>
      </c>
    </row>
    <row r="197" spans="1:11" ht="25.5" x14ac:dyDescent="0.2">
      <c r="A197" s="20" t="s">
        <v>106</v>
      </c>
      <c r="B197" s="21" t="s">
        <v>107</v>
      </c>
      <c r="C197" s="22">
        <v>0</v>
      </c>
      <c r="D197" s="22">
        <v>1</v>
      </c>
      <c r="E197" s="22">
        <v>0</v>
      </c>
      <c r="F197" s="22">
        <v>0</v>
      </c>
      <c r="G197" s="22">
        <v>0</v>
      </c>
      <c r="H197" s="22">
        <v>0</v>
      </c>
      <c r="I197" s="22">
        <v>0</v>
      </c>
      <c r="J197" s="22">
        <v>0</v>
      </c>
      <c r="K197" s="23">
        <f t="shared" si="26"/>
        <v>1</v>
      </c>
    </row>
    <row r="198" spans="1:11" x14ac:dyDescent="0.2">
      <c r="A198" s="20" t="s">
        <v>108</v>
      </c>
      <c r="B198" s="21" t="s">
        <v>109</v>
      </c>
      <c r="C198" s="22">
        <v>0</v>
      </c>
      <c r="D198" s="22">
        <v>0</v>
      </c>
      <c r="E198" s="22">
        <v>0</v>
      </c>
      <c r="F198" s="22">
        <v>0</v>
      </c>
      <c r="G198" s="22">
        <v>0</v>
      </c>
      <c r="H198" s="22">
        <v>0</v>
      </c>
      <c r="I198" s="22">
        <v>0</v>
      </c>
      <c r="J198" s="22">
        <v>0</v>
      </c>
      <c r="K198" s="23">
        <f t="shared" si="26"/>
        <v>0</v>
      </c>
    </row>
    <row r="199" spans="1:11" x14ac:dyDescent="0.2">
      <c r="A199" s="24" t="s">
        <v>110</v>
      </c>
      <c r="B199" s="25" t="s">
        <v>111</v>
      </c>
      <c r="C199" s="26">
        <f>SUM(C188:C198)</f>
        <v>3</v>
      </c>
      <c r="D199" s="26">
        <f t="shared" ref="D199:J199" si="27">SUM(D188:D198)</f>
        <v>4</v>
      </c>
      <c r="E199" s="26">
        <f t="shared" si="27"/>
        <v>2</v>
      </c>
      <c r="F199" s="26">
        <f t="shared" si="27"/>
        <v>2</v>
      </c>
      <c r="G199" s="26">
        <f t="shared" si="27"/>
        <v>6</v>
      </c>
      <c r="H199" s="26">
        <f t="shared" si="27"/>
        <v>6</v>
      </c>
      <c r="I199" s="26">
        <f t="shared" si="27"/>
        <v>9</v>
      </c>
      <c r="J199" s="26">
        <f t="shared" si="27"/>
        <v>9</v>
      </c>
      <c r="K199" s="23">
        <f>SUM(K188:K198)</f>
        <v>41</v>
      </c>
    </row>
    <row r="200" spans="1:11" x14ac:dyDescent="0.2">
      <c r="A200" s="27" t="s">
        <v>125</v>
      </c>
      <c r="B200" s="28"/>
      <c r="C200" s="701"/>
      <c r="D200" s="701"/>
      <c r="E200" s="701"/>
      <c r="F200" s="701"/>
      <c r="G200" s="701"/>
      <c r="H200" s="701"/>
      <c r="I200" s="701"/>
      <c r="J200" s="701"/>
      <c r="K200" s="702"/>
    </row>
    <row r="201" spans="1:11" x14ac:dyDescent="0.2">
      <c r="A201" s="17" t="s">
        <v>86</v>
      </c>
      <c r="B201" s="18" t="s">
        <v>87</v>
      </c>
      <c r="C201" s="699"/>
      <c r="D201" s="699"/>
      <c r="E201" s="699"/>
      <c r="F201" s="699"/>
      <c r="G201" s="699"/>
      <c r="H201" s="699"/>
      <c r="I201" s="699"/>
      <c r="J201" s="699"/>
      <c r="K201" s="700"/>
    </row>
    <row r="202" spans="1:11" x14ac:dyDescent="0.2">
      <c r="A202" s="20" t="s">
        <v>88</v>
      </c>
      <c r="B202" s="21" t="s">
        <v>89</v>
      </c>
      <c r="C202" s="22">
        <v>0</v>
      </c>
      <c r="D202" s="22">
        <v>0</v>
      </c>
      <c r="E202" s="22">
        <v>0</v>
      </c>
      <c r="F202" s="22">
        <v>0</v>
      </c>
      <c r="G202" s="22">
        <v>0</v>
      </c>
      <c r="H202" s="22">
        <v>0</v>
      </c>
      <c r="I202" s="22">
        <v>0</v>
      </c>
      <c r="J202" s="22">
        <v>0</v>
      </c>
      <c r="K202" s="23">
        <f>SUM(C202:J202)</f>
        <v>0</v>
      </c>
    </row>
    <row r="203" spans="1:11" x14ac:dyDescent="0.2">
      <c r="A203" s="20" t="s">
        <v>90</v>
      </c>
      <c r="B203" s="21" t="s">
        <v>91</v>
      </c>
      <c r="C203" s="22">
        <v>0</v>
      </c>
      <c r="D203" s="22">
        <v>0</v>
      </c>
      <c r="E203" s="22">
        <v>0</v>
      </c>
      <c r="F203" s="22">
        <v>0</v>
      </c>
      <c r="G203" s="22">
        <v>0</v>
      </c>
      <c r="H203" s="22">
        <v>0</v>
      </c>
      <c r="I203" s="22">
        <v>0</v>
      </c>
      <c r="J203" s="22">
        <v>0</v>
      </c>
      <c r="K203" s="23">
        <f t="shared" ref="K203:K212" si="28">SUM(C203:J203)</f>
        <v>0</v>
      </c>
    </row>
    <row r="204" spans="1:11" x14ac:dyDescent="0.2">
      <c r="A204" s="20" t="s">
        <v>92</v>
      </c>
      <c r="B204" s="21" t="s">
        <v>93</v>
      </c>
      <c r="C204" s="22">
        <v>0</v>
      </c>
      <c r="D204" s="22">
        <v>1</v>
      </c>
      <c r="E204" s="22">
        <v>0</v>
      </c>
      <c r="F204" s="22">
        <v>0</v>
      </c>
      <c r="G204" s="22">
        <v>0</v>
      </c>
      <c r="H204" s="22">
        <v>0</v>
      </c>
      <c r="I204" s="22">
        <v>1</v>
      </c>
      <c r="J204" s="22">
        <v>1</v>
      </c>
      <c r="K204" s="23">
        <f t="shared" si="28"/>
        <v>3</v>
      </c>
    </row>
    <row r="205" spans="1:11" x14ac:dyDescent="0.2">
      <c r="A205" s="20" t="s">
        <v>94</v>
      </c>
      <c r="B205" s="21" t="s">
        <v>95</v>
      </c>
      <c r="C205" s="22">
        <v>13</v>
      </c>
      <c r="D205" s="22">
        <v>3</v>
      </c>
      <c r="E205" s="22">
        <v>0</v>
      </c>
      <c r="F205" s="22">
        <v>0</v>
      </c>
      <c r="G205" s="22">
        <v>18</v>
      </c>
      <c r="H205" s="22">
        <v>4</v>
      </c>
      <c r="I205" s="22">
        <v>16</v>
      </c>
      <c r="J205" s="22">
        <v>14</v>
      </c>
      <c r="K205" s="23">
        <f t="shared" si="28"/>
        <v>68</v>
      </c>
    </row>
    <row r="206" spans="1:11" x14ac:dyDescent="0.2">
      <c r="A206" s="20" t="s">
        <v>96</v>
      </c>
      <c r="B206" s="21" t="s">
        <v>97</v>
      </c>
      <c r="C206" s="22">
        <v>0</v>
      </c>
      <c r="D206" s="22">
        <v>0</v>
      </c>
      <c r="E206" s="22">
        <v>0</v>
      </c>
      <c r="F206" s="22">
        <v>0</v>
      </c>
      <c r="G206" s="22">
        <v>0</v>
      </c>
      <c r="H206" s="22">
        <v>0</v>
      </c>
      <c r="I206" s="22">
        <v>0</v>
      </c>
      <c r="J206" s="22">
        <v>0</v>
      </c>
      <c r="K206" s="23">
        <f t="shared" si="28"/>
        <v>0</v>
      </c>
    </row>
    <row r="207" spans="1:11" x14ac:dyDescent="0.2">
      <c r="A207" s="20" t="s">
        <v>98</v>
      </c>
      <c r="B207" s="21" t="s">
        <v>99</v>
      </c>
      <c r="C207" s="22">
        <v>0</v>
      </c>
      <c r="D207" s="22">
        <v>0</v>
      </c>
      <c r="E207" s="22">
        <v>0</v>
      </c>
      <c r="F207" s="22">
        <v>0</v>
      </c>
      <c r="G207" s="22">
        <v>0</v>
      </c>
      <c r="H207" s="22">
        <v>0</v>
      </c>
      <c r="I207" s="22">
        <v>0</v>
      </c>
      <c r="J207" s="22">
        <v>0</v>
      </c>
      <c r="K207" s="23">
        <f t="shared" si="28"/>
        <v>0</v>
      </c>
    </row>
    <row r="208" spans="1:11" x14ac:dyDescent="0.2">
      <c r="A208" s="20" t="s">
        <v>100</v>
      </c>
      <c r="B208" s="21" t="s">
        <v>101</v>
      </c>
      <c r="C208" s="22">
        <v>0</v>
      </c>
      <c r="D208" s="22">
        <v>0</v>
      </c>
      <c r="E208" s="22">
        <v>0</v>
      </c>
      <c r="F208" s="22">
        <v>0</v>
      </c>
      <c r="G208" s="22">
        <v>0</v>
      </c>
      <c r="H208" s="22">
        <v>0</v>
      </c>
      <c r="I208" s="22">
        <v>0</v>
      </c>
      <c r="J208" s="22">
        <v>0</v>
      </c>
      <c r="K208" s="23">
        <f t="shared" si="28"/>
        <v>0</v>
      </c>
    </row>
    <row r="209" spans="1:11" x14ac:dyDescent="0.2">
      <c r="A209" s="20" t="s">
        <v>102</v>
      </c>
      <c r="B209" s="21" t="s">
        <v>103</v>
      </c>
      <c r="C209" s="22">
        <v>0</v>
      </c>
      <c r="D209" s="22">
        <v>0</v>
      </c>
      <c r="E209" s="22">
        <v>0</v>
      </c>
      <c r="F209" s="22">
        <v>0</v>
      </c>
      <c r="G209" s="22">
        <v>0</v>
      </c>
      <c r="H209" s="22">
        <v>0</v>
      </c>
      <c r="I209" s="22">
        <v>0</v>
      </c>
      <c r="J209" s="22">
        <v>0</v>
      </c>
      <c r="K209" s="23">
        <f t="shared" si="28"/>
        <v>0</v>
      </c>
    </row>
    <row r="210" spans="1:11" x14ac:dyDescent="0.2">
      <c r="A210" s="20" t="s">
        <v>104</v>
      </c>
      <c r="B210" s="21" t="s">
        <v>105</v>
      </c>
      <c r="C210" s="22">
        <v>0</v>
      </c>
      <c r="D210" s="22">
        <v>0</v>
      </c>
      <c r="E210" s="22">
        <v>0</v>
      </c>
      <c r="F210" s="22">
        <v>0</v>
      </c>
      <c r="G210" s="22">
        <v>0</v>
      </c>
      <c r="H210" s="22">
        <v>0</v>
      </c>
      <c r="I210" s="22">
        <v>0</v>
      </c>
      <c r="J210" s="22">
        <v>0</v>
      </c>
      <c r="K210" s="23">
        <f t="shared" si="28"/>
        <v>0</v>
      </c>
    </row>
    <row r="211" spans="1:11" ht="25.5" x14ac:dyDescent="0.2">
      <c r="A211" s="20" t="s">
        <v>106</v>
      </c>
      <c r="B211" s="21" t="s">
        <v>107</v>
      </c>
      <c r="C211" s="22">
        <v>0</v>
      </c>
      <c r="D211" s="22">
        <v>0</v>
      </c>
      <c r="E211" s="22">
        <v>0</v>
      </c>
      <c r="F211" s="22">
        <v>0</v>
      </c>
      <c r="G211" s="22">
        <v>0</v>
      </c>
      <c r="H211" s="22">
        <v>0</v>
      </c>
      <c r="I211" s="22">
        <v>0</v>
      </c>
      <c r="J211" s="22">
        <v>0</v>
      </c>
      <c r="K211" s="23">
        <f t="shared" si="28"/>
        <v>0</v>
      </c>
    </row>
    <row r="212" spans="1:11" x14ac:dyDescent="0.2">
      <c r="A212" s="20" t="s">
        <v>108</v>
      </c>
      <c r="B212" s="21" t="s">
        <v>109</v>
      </c>
      <c r="C212" s="22">
        <v>0</v>
      </c>
      <c r="D212" s="22">
        <v>0</v>
      </c>
      <c r="E212" s="22">
        <v>0</v>
      </c>
      <c r="F212" s="22">
        <v>0</v>
      </c>
      <c r="G212" s="22">
        <v>0</v>
      </c>
      <c r="H212" s="22">
        <v>0</v>
      </c>
      <c r="I212" s="22">
        <v>0</v>
      </c>
      <c r="J212" s="22">
        <v>0</v>
      </c>
      <c r="K212" s="23">
        <f t="shared" si="28"/>
        <v>0</v>
      </c>
    </row>
    <row r="213" spans="1:11" x14ac:dyDescent="0.2">
      <c r="A213" s="24" t="s">
        <v>110</v>
      </c>
      <c r="B213" s="25" t="s">
        <v>111</v>
      </c>
      <c r="C213" s="26">
        <f>SUM(C202:C212)</f>
        <v>13</v>
      </c>
      <c r="D213" s="26">
        <f t="shared" ref="D213:J213" si="29">SUM(D202:D212)</f>
        <v>4</v>
      </c>
      <c r="E213" s="26">
        <f t="shared" si="29"/>
        <v>0</v>
      </c>
      <c r="F213" s="26">
        <f t="shared" si="29"/>
        <v>0</v>
      </c>
      <c r="G213" s="26">
        <f t="shared" si="29"/>
        <v>18</v>
      </c>
      <c r="H213" s="26">
        <f t="shared" si="29"/>
        <v>4</v>
      </c>
      <c r="I213" s="26">
        <f t="shared" si="29"/>
        <v>17</v>
      </c>
      <c r="J213" s="26">
        <f t="shared" si="29"/>
        <v>15</v>
      </c>
      <c r="K213" s="23">
        <f>SUM(K202:K212)</f>
        <v>71</v>
      </c>
    </row>
    <row r="214" spans="1:11" x14ac:dyDescent="0.2">
      <c r="A214" s="27" t="s">
        <v>126</v>
      </c>
      <c r="B214" s="28"/>
      <c r="C214" s="701"/>
      <c r="D214" s="701"/>
      <c r="E214" s="701"/>
      <c r="F214" s="701"/>
      <c r="G214" s="701"/>
      <c r="H214" s="701"/>
      <c r="I214" s="701"/>
      <c r="J214" s="701"/>
      <c r="K214" s="702"/>
    </row>
    <row r="215" spans="1:11" x14ac:dyDescent="0.2">
      <c r="A215" s="17" t="s">
        <v>86</v>
      </c>
      <c r="B215" s="18" t="s">
        <v>87</v>
      </c>
      <c r="C215" s="699"/>
      <c r="D215" s="699"/>
      <c r="E215" s="699"/>
      <c r="F215" s="699"/>
      <c r="G215" s="699"/>
      <c r="H215" s="699"/>
      <c r="I215" s="699"/>
      <c r="J215" s="699"/>
      <c r="K215" s="700"/>
    </row>
    <row r="216" spans="1:11" x14ac:dyDescent="0.2">
      <c r="A216" s="20" t="s">
        <v>88</v>
      </c>
      <c r="B216" s="21" t="s">
        <v>89</v>
      </c>
      <c r="C216" s="22">
        <v>0</v>
      </c>
      <c r="D216" s="22">
        <v>0</v>
      </c>
      <c r="E216" s="22">
        <v>0</v>
      </c>
      <c r="F216" s="22">
        <v>0</v>
      </c>
      <c r="G216" s="22">
        <v>0</v>
      </c>
      <c r="H216" s="22">
        <v>0</v>
      </c>
      <c r="I216" s="22">
        <v>0</v>
      </c>
      <c r="J216" s="22">
        <v>0</v>
      </c>
      <c r="K216" s="23">
        <f>SUM(C216:J216)</f>
        <v>0</v>
      </c>
    </row>
    <row r="217" spans="1:11" x14ac:dyDescent="0.2">
      <c r="A217" s="20" t="s">
        <v>90</v>
      </c>
      <c r="B217" s="21" t="s">
        <v>91</v>
      </c>
      <c r="C217" s="22">
        <v>1</v>
      </c>
      <c r="D217" s="22">
        <v>1</v>
      </c>
      <c r="E217" s="22">
        <v>0</v>
      </c>
      <c r="F217" s="22">
        <v>0</v>
      </c>
      <c r="G217" s="22">
        <v>2</v>
      </c>
      <c r="H217" s="22">
        <v>2</v>
      </c>
      <c r="I217" s="22">
        <v>0</v>
      </c>
      <c r="J217" s="22">
        <v>0</v>
      </c>
      <c r="K217" s="23">
        <f t="shared" ref="K217:K226" si="30">SUM(C217:J217)</f>
        <v>6</v>
      </c>
    </row>
    <row r="218" spans="1:11" x14ac:dyDescent="0.2">
      <c r="A218" s="20" t="s">
        <v>92</v>
      </c>
      <c r="B218" s="21" t="s">
        <v>93</v>
      </c>
      <c r="C218" s="22">
        <v>0</v>
      </c>
      <c r="D218" s="22">
        <v>0</v>
      </c>
      <c r="E218" s="22">
        <v>0</v>
      </c>
      <c r="F218" s="22">
        <v>0</v>
      </c>
      <c r="G218" s="22">
        <v>1</v>
      </c>
      <c r="H218" s="22">
        <v>0</v>
      </c>
      <c r="I218" s="22">
        <v>0</v>
      </c>
      <c r="J218" s="22">
        <v>0</v>
      </c>
      <c r="K218" s="23">
        <f t="shared" si="30"/>
        <v>1</v>
      </c>
    </row>
    <row r="219" spans="1:11" x14ac:dyDescent="0.2">
      <c r="A219" s="20" t="s">
        <v>94</v>
      </c>
      <c r="B219" s="21" t="s">
        <v>95</v>
      </c>
      <c r="C219" s="22">
        <v>0</v>
      </c>
      <c r="D219" s="22">
        <v>0</v>
      </c>
      <c r="E219" s="22">
        <v>0</v>
      </c>
      <c r="F219" s="22">
        <v>0</v>
      </c>
      <c r="G219" s="22">
        <v>0</v>
      </c>
      <c r="H219" s="22">
        <v>0</v>
      </c>
      <c r="I219" s="22">
        <v>0</v>
      </c>
      <c r="J219" s="22">
        <v>0</v>
      </c>
      <c r="K219" s="23">
        <f t="shared" si="30"/>
        <v>0</v>
      </c>
    </row>
    <row r="220" spans="1:11" x14ac:dyDescent="0.2">
      <c r="A220" s="20" t="s">
        <v>96</v>
      </c>
      <c r="B220" s="21" t="s">
        <v>97</v>
      </c>
      <c r="C220" s="22">
        <v>1</v>
      </c>
      <c r="D220" s="22">
        <v>0</v>
      </c>
      <c r="E220" s="22">
        <v>0</v>
      </c>
      <c r="F220" s="22">
        <v>0</v>
      </c>
      <c r="G220" s="22">
        <v>1</v>
      </c>
      <c r="H220" s="22">
        <v>0</v>
      </c>
      <c r="I220" s="22">
        <v>0</v>
      </c>
      <c r="J220" s="22">
        <v>0</v>
      </c>
      <c r="K220" s="23">
        <f t="shared" si="30"/>
        <v>2</v>
      </c>
    </row>
    <row r="221" spans="1:11" x14ac:dyDescent="0.2">
      <c r="A221" s="20" t="s">
        <v>98</v>
      </c>
      <c r="B221" s="21" t="s">
        <v>99</v>
      </c>
      <c r="C221" s="22">
        <v>0</v>
      </c>
      <c r="D221" s="22">
        <v>0</v>
      </c>
      <c r="E221" s="22">
        <v>0</v>
      </c>
      <c r="F221" s="22">
        <v>0</v>
      </c>
      <c r="G221" s="22">
        <v>0</v>
      </c>
      <c r="H221" s="22">
        <v>0</v>
      </c>
      <c r="I221" s="22">
        <v>0</v>
      </c>
      <c r="J221" s="22">
        <v>0</v>
      </c>
      <c r="K221" s="23">
        <f t="shared" si="30"/>
        <v>0</v>
      </c>
    </row>
    <row r="222" spans="1:11" x14ac:dyDescent="0.2">
      <c r="A222" s="20" t="s">
        <v>100</v>
      </c>
      <c r="B222" s="21" t="s">
        <v>101</v>
      </c>
      <c r="C222" s="22">
        <v>0</v>
      </c>
      <c r="D222" s="22">
        <v>0</v>
      </c>
      <c r="E222" s="22">
        <v>0</v>
      </c>
      <c r="F222" s="22">
        <v>0</v>
      </c>
      <c r="G222" s="22">
        <v>0</v>
      </c>
      <c r="H222" s="22">
        <v>0</v>
      </c>
      <c r="I222" s="22">
        <v>0</v>
      </c>
      <c r="J222" s="22">
        <v>0</v>
      </c>
      <c r="K222" s="23">
        <f t="shared" si="30"/>
        <v>0</v>
      </c>
    </row>
    <row r="223" spans="1:11" x14ac:dyDescent="0.2">
      <c r="A223" s="20" t="s">
        <v>102</v>
      </c>
      <c r="B223" s="21" t="s">
        <v>103</v>
      </c>
      <c r="C223" s="22">
        <v>0</v>
      </c>
      <c r="D223" s="22">
        <v>0</v>
      </c>
      <c r="E223" s="22">
        <v>0</v>
      </c>
      <c r="F223" s="22">
        <v>0</v>
      </c>
      <c r="G223" s="22">
        <v>0</v>
      </c>
      <c r="H223" s="22">
        <v>0</v>
      </c>
      <c r="I223" s="22">
        <v>1</v>
      </c>
      <c r="J223" s="22">
        <v>1</v>
      </c>
      <c r="K223" s="23">
        <f t="shared" si="30"/>
        <v>2</v>
      </c>
    </row>
    <row r="224" spans="1:11" x14ac:dyDescent="0.2">
      <c r="A224" s="20" t="s">
        <v>104</v>
      </c>
      <c r="B224" s="21" t="s">
        <v>105</v>
      </c>
      <c r="C224" s="22">
        <v>0</v>
      </c>
      <c r="D224" s="22">
        <v>0</v>
      </c>
      <c r="E224" s="22">
        <v>0</v>
      </c>
      <c r="F224" s="22">
        <v>0</v>
      </c>
      <c r="G224" s="22">
        <v>0</v>
      </c>
      <c r="H224" s="22">
        <v>0</v>
      </c>
      <c r="I224" s="22">
        <v>0</v>
      </c>
      <c r="J224" s="22">
        <v>0</v>
      </c>
      <c r="K224" s="23">
        <f t="shared" si="30"/>
        <v>0</v>
      </c>
    </row>
    <row r="225" spans="1:11" ht="25.5" x14ac:dyDescent="0.2">
      <c r="A225" s="20" t="s">
        <v>106</v>
      </c>
      <c r="B225" s="21" t="s">
        <v>107</v>
      </c>
      <c r="C225" s="22">
        <v>1</v>
      </c>
      <c r="D225" s="22">
        <v>1</v>
      </c>
      <c r="E225" s="22">
        <v>0</v>
      </c>
      <c r="F225" s="22">
        <v>0</v>
      </c>
      <c r="G225" s="22">
        <v>1</v>
      </c>
      <c r="H225" s="22">
        <v>0</v>
      </c>
      <c r="I225" s="22">
        <v>0</v>
      </c>
      <c r="J225" s="22">
        <v>0</v>
      </c>
      <c r="K225" s="23">
        <f t="shared" si="30"/>
        <v>3</v>
      </c>
    </row>
    <row r="226" spans="1:11" x14ac:dyDescent="0.2">
      <c r="A226" s="20" t="s">
        <v>108</v>
      </c>
      <c r="B226" s="21" t="s">
        <v>109</v>
      </c>
      <c r="C226" s="22">
        <v>7</v>
      </c>
      <c r="D226" s="22">
        <v>4</v>
      </c>
      <c r="E226" s="22">
        <v>0</v>
      </c>
      <c r="F226" s="22">
        <v>0</v>
      </c>
      <c r="G226" s="22">
        <v>2</v>
      </c>
      <c r="H226" s="22">
        <v>2</v>
      </c>
      <c r="I226" s="22">
        <v>1</v>
      </c>
      <c r="J226" s="22">
        <v>1</v>
      </c>
      <c r="K226" s="23">
        <f t="shared" si="30"/>
        <v>17</v>
      </c>
    </row>
    <row r="227" spans="1:11" x14ac:dyDescent="0.2">
      <c r="A227" s="24" t="s">
        <v>110</v>
      </c>
      <c r="B227" s="25" t="s">
        <v>111</v>
      </c>
      <c r="C227" s="26">
        <f>SUM(C216:C226)</f>
        <v>10</v>
      </c>
      <c r="D227" s="26">
        <f t="shared" ref="D227:J227" si="31">SUM(D216:D226)</f>
        <v>6</v>
      </c>
      <c r="E227" s="26">
        <f t="shared" si="31"/>
        <v>0</v>
      </c>
      <c r="F227" s="26">
        <f t="shared" si="31"/>
        <v>0</v>
      </c>
      <c r="G227" s="26">
        <f t="shared" si="31"/>
        <v>7</v>
      </c>
      <c r="H227" s="26">
        <f t="shared" si="31"/>
        <v>4</v>
      </c>
      <c r="I227" s="26">
        <f t="shared" si="31"/>
        <v>2</v>
      </c>
      <c r="J227" s="26">
        <f t="shared" si="31"/>
        <v>2</v>
      </c>
      <c r="K227" s="23">
        <f>SUM(K216:K226)</f>
        <v>31</v>
      </c>
    </row>
    <row r="228" spans="1:11" s="16" customFormat="1" x14ac:dyDescent="0.2">
      <c r="A228" s="27" t="s">
        <v>127</v>
      </c>
      <c r="B228" s="28"/>
      <c r="C228" s="701"/>
      <c r="D228" s="701"/>
      <c r="E228" s="701"/>
      <c r="F228" s="701"/>
      <c r="G228" s="701"/>
      <c r="H228" s="701"/>
      <c r="I228" s="701"/>
      <c r="J228" s="701"/>
      <c r="K228" s="702"/>
    </row>
    <row r="229" spans="1:11" s="19" customFormat="1" x14ac:dyDescent="0.2">
      <c r="A229" s="17" t="s">
        <v>86</v>
      </c>
      <c r="B229" s="18" t="s">
        <v>87</v>
      </c>
      <c r="C229" s="699"/>
      <c r="D229" s="699"/>
      <c r="E229" s="699"/>
      <c r="F229" s="699"/>
      <c r="G229" s="699"/>
      <c r="H229" s="699"/>
      <c r="I229" s="699"/>
      <c r="J229" s="699"/>
      <c r="K229" s="700"/>
    </row>
    <row r="230" spans="1:11" x14ac:dyDescent="0.2">
      <c r="A230" s="20" t="s">
        <v>88</v>
      </c>
      <c r="B230" s="21" t="s">
        <v>89</v>
      </c>
      <c r="C230" s="22">
        <v>0</v>
      </c>
      <c r="D230" s="22">
        <v>0</v>
      </c>
      <c r="E230" s="22">
        <v>0</v>
      </c>
      <c r="F230" s="22">
        <v>0</v>
      </c>
      <c r="G230" s="22">
        <v>0</v>
      </c>
      <c r="H230" s="22">
        <v>0</v>
      </c>
      <c r="I230" s="22">
        <v>0</v>
      </c>
      <c r="J230" s="22">
        <v>0</v>
      </c>
      <c r="K230" s="23">
        <f>SUM(C230:J230)</f>
        <v>0</v>
      </c>
    </row>
    <row r="231" spans="1:11" x14ac:dyDescent="0.2">
      <c r="A231" s="20" t="s">
        <v>90</v>
      </c>
      <c r="B231" s="21" t="s">
        <v>91</v>
      </c>
      <c r="C231" s="22">
        <v>0</v>
      </c>
      <c r="D231" s="22">
        <v>0</v>
      </c>
      <c r="E231" s="22">
        <v>0</v>
      </c>
      <c r="F231" s="22">
        <v>0</v>
      </c>
      <c r="G231" s="22">
        <v>0</v>
      </c>
      <c r="H231" s="22">
        <v>0</v>
      </c>
      <c r="I231" s="22">
        <v>0</v>
      </c>
      <c r="J231" s="22">
        <v>0</v>
      </c>
      <c r="K231" s="23">
        <f t="shared" ref="K231:K240" si="32">SUM(C231:J231)</f>
        <v>0</v>
      </c>
    </row>
    <row r="232" spans="1:11" x14ac:dyDescent="0.2">
      <c r="A232" s="20" t="s">
        <v>92</v>
      </c>
      <c r="B232" s="21" t="s">
        <v>93</v>
      </c>
      <c r="C232" s="22">
        <v>3</v>
      </c>
      <c r="D232" s="22">
        <v>2</v>
      </c>
      <c r="E232" s="22">
        <v>0</v>
      </c>
      <c r="F232" s="22">
        <v>0</v>
      </c>
      <c r="G232" s="22">
        <v>5</v>
      </c>
      <c r="H232" s="22">
        <v>2</v>
      </c>
      <c r="I232" s="22">
        <v>9</v>
      </c>
      <c r="J232" s="22">
        <v>5</v>
      </c>
      <c r="K232" s="23">
        <f t="shared" si="32"/>
        <v>26</v>
      </c>
    </row>
    <row r="233" spans="1:11" x14ac:dyDescent="0.2">
      <c r="A233" s="20" t="s">
        <v>94</v>
      </c>
      <c r="B233" s="21" t="s">
        <v>95</v>
      </c>
      <c r="C233" s="22">
        <v>0</v>
      </c>
      <c r="D233" s="22">
        <v>0</v>
      </c>
      <c r="E233" s="22">
        <v>0</v>
      </c>
      <c r="F233" s="22">
        <v>0</v>
      </c>
      <c r="G233" s="22">
        <v>6</v>
      </c>
      <c r="H233" s="22">
        <v>1</v>
      </c>
      <c r="I233" s="22">
        <v>7</v>
      </c>
      <c r="J233" s="22">
        <v>3</v>
      </c>
      <c r="K233" s="23">
        <f t="shared" si="32"/>
        <v>17</v>
      </c>
    </row>
    <row r="234" spans="1:11" x14ac:dyDescent="0.2">
      <c r="A234" s="20" t="s">
        <v>96</v>
      </c>
      <c r="B234" s="21" t="s">
        <v>97</v>
      </c>
      <c r="C234" s="22">
        <v>0</v>
      </c>
      <c r="D234" s="22">
        <v>0</v>
      </c>
      <c r="E234" s="22">
        <v>0</v>
      </c>
      <c r="F234" s="22">
        <v>0</v>
      </c>
      <c r="G234" s="22">
        <v>0</v>
      </c>
      <c r="H234" s="22">
        <v>0</v>
      </c>
      <c r="I234" s="22">
        <v>0</v>
      </c>
      <c r="J234" s="22">
        <v>0</v>
      </c>
      <c r="K234" s="23">
        <f t="shared" si="32"/>
        <v>0</v>
      </c>
    </row>
    <row r="235" spans="1:11" x14ac:dyDescent="0.2">
      <c r="A235" s="20" t="s">
        <v>98</v>
      </c>
      <c r="B235" s="21" t="s">
        <v>99</v>
      </c>
      <c r="C235" s="22">
        <v>0</v>
      </c>
      <c r="D235" s="22">
        <v>0</v>
      </c>
      <c r="E235" s="22">
        <v>0</v>
      </c>
      <c r="F235" s="22">
        <v>0</v>
      </c>
      <c r="G235" s="22">
        <v>1</v>
      </c>
      <c r="H235" s="22">
        <v>0</v>
      </c>
      <c r="I235" s="22">
        <v>0</v>
      </c>
      <c r="J235" s="22">
        <v>0</v>
      </c>
      <c r="K235" s="23">
        <f t="shared" si="32"/>
        <v>1</v>
      </c>
    </row>
    <row r="236" spans="1:11" x14ac:dyDescent="0.2">
      <c r="A236" s="20" t="s">
        <v>100</v>
      </c>
      <c r="B236" s="21" t="s">
        <v>101</v>
      </c>
      <c r="C236" s="22">
        <v>0</v>
      </c>
      <c r="D236" s="22">
        <v>0</v>
      </c>
      <c r="E236" s="22">
        <v>0</v>
      </c>
      <c r="F236" s="22">
        <v>0</v>
      </c>
      <c r="G236" s="22">
        <v>0</v>
      </c>
      <c r="H236" s="22">
        <v>0</v>
      </c>
      <c r="I236" s="22">
        <v>0</v>
      </c>
      <c r="J236" s="22">
        <v>0</v>
      </c>
      <c r="K236" s="23">
        <f t="shared" si="32"/>
        <v>0</v>
      </c>
    </row>
    <row r="237" spans="1:11" x14ac:dyDescent="0.2">
      <c r="A237" s="20" t="s">
        <v>102</v>
      </c>
      <c r="B237" s="21" t="s">
        <v>103</v>
      </c>
      <c r="C237" s="22">
        <v>0</v>
      </c>
      <c r="D237" s="22">
        <v>0</v>
      </c>
      <c r="E237" s="22">
        <v>0</v>
      </c>
      <c r="F237" s="22">
        <v>0</v>
      </c>
      <c r="G237" s="22">
        <v>0</v>
      </c>
      <c r="H237" s="22">
        <v>0</v>
      </c>
      <c r="I237" s="22">
        <v>0</v>
      </c>
      <c r="J237" s="22">
        <v>0</v>
      </c>
      <c r="K237" s="23">
        <f t="shared" si="32"/>
        <v>0</v>
      </c>
    </row>
    <row r="238" spans="1:11" x14ac:dyDescent="0.2">
      <c r="A238" s="20" t="s">
        <v>104</v>
      </c>
      <c r="B238" s="21" t="s">
        <v>105</v>
      </c>
      <c r="C238" s="22">
        <v>0</v>
      </c>
      <c r="D238" s="22">
        <v>0</v>
      </c>
      <c r="E238" s="22">
        <v>0</v>
      </c>
      <c r="F238" s="22">
        <v>0</v>
      </c>
      <c r="G238" s="22">
        <v>0</v>
      </c>
      <c r="H238" s="22">
        <v>0</v>
      </c>
      <c r="I238" s="22">
        <v>0</v>
      </c>
      <c r="J238" s="22">
        <v>0</v>
      </c>
      <c r="K238" s="23">
        <f t="shared" si="32"/>
        <v>0</v>
      </c>
    </row>
    <row r="239" spans="1:11" ht="12.75" customHeight="1" x14ac:dyDescent="0.2">
      <c r="A239" s="20" t="s">
        <v>106</v>
      </c>
      <c r="B239" s="21" t="s">
        <v>107</v>
      </c>
      <c r="C239" s="22">
        <v>0</v>
      </c>
      <c r="D239" s="22">
        <v>0</v>
      </c>
      <c r="E239" s="22">
        <v>0</v>
      </c>
      <c r="F239" s="22">
        <v>0</v>
      </c>
      <c r="G239" s="22">
        <v>2</v>
      </c>
      <c r="H239" s="22">
        <v>2</v>
      </c>
      <c r="I239" s="22">
        <v>1</v>
      </c>
      <c r="J239" s="22">
        <v>1</v>
      </c>
      <c r="K239" s="23">
        <f t="shared" si="32"/>
        <v>6</v>
      </c>
    </row>
    <row r="240" spans="1:11" x14ac:dyDescent="0.2">
      <c r="A240" s="20" t="s">
        <v>108</v>
      </c>
      <c r="B240" s="21" t="s">
        <v>109</v>
      </c>
      <c r="C240" s="22">
        <v>0</v>
      </c>
      <c r="D240" s="22">
        <v>0</v>
      </c>
      <c r="E240" s="22">
        <v>0</v>
      </c>
      <c r="F240" s="22">
        <v>0</v>
      </c>
      <c r="G240" s="22">
        <v>0</v>
      </c>
      <c r="H240" s="22">
        <v>0</v>
      </c>
      <c r="I240" s="22">
        <v>0</v>
      </c>
      <c r="J240" s="22">
        <v>0</v>
      </c>
      <c r="K240" s="23">
        <f t="shared" si="32"/>
        <v>0</v>
      </c>
    </row>
    <row r="241" spans="1:11" x14ac:dyDescent="0.2">
      <c r="A241" s="24" t="s">
        <v>110</v>
      </c>
      <c r="B241" s="29" t="s">
        <v>111</v>
      </c>
      <c r="C241" s="26">
        <f>SUM(C230:C240)</f>
        <v>3</v>
      </c>
      <c r="D241" s="26">
        <f t="shared" ref="D241:J241" si="33">SUM(D230:D240)</f>
        <v>2</v>
      </c>
      <c r="E241" s="26">
        <f t="shared" si="33"/>
        <v>0</v>
      </c>
      <c r="F241" s="26">
        <f t="shared" si="33"/>
        <v>0</v>
      </c>
      <c r="G241" s="26">
        <f t="shared" si="33"/>
        <v>14</v>
      </c>
      <c r="H241" s="26">
        <f t="shared" si="33"/>
        <v>5</v>
      </c>
      <c r="I241" s="26">
        <f t="shared" si="33"/>
        <v>17</v>
      </c>
      <c r="J241" s="26">
        <f t="shared" si="33"/>
        <v>9</v>
      </c>
      <c r="K241" s="23">
        <f>SUM(K230:K240)</f>
        <v>50</v>
      </c>
    </row>
    <row r="242" spans="1:11" x14ac:dyDescent="0.2">
      <c r="A242" s="30" t="s">
        <v>77</v>
      </c>
      <c r="B242" s="28"/>
      <c r="C242" s="701"/>
      <c r="D242" s="701"/>
      <c r="E242" s="701"/>
      <c r="F242" s="701"/>
      <c r="G242" s="701"/>
      <c r="H242" s="701"/>
      <c r="I242" s="701"/>
      <c r="J242" s="701"/>
      <c r="K242" s="702"/>
    </row>
    <row r="243" spans="1:11" x14ac:dyDescent="0.2">
      <c r="A243" s="17" t="s">
        <v>86</v>
      </c>
      <c r="B243" s="18" t="s">
        <v>87</v>
      </c>
      <c r="C243" s="699"/>
      <c r="D243" s="699"/>
      <c r="E243" s="699"/>
      <c r="F243" s="699"/>
      <c r="G243" s="699"/>
      <c r="H243" s="699"/>
      <c r="I243" s="699"/>
      <c r="J243" s="699"/>
      <c r="K243" s="700"/>
    </row>
    <row r="244" spans="1:11" x14ac:dyDescent="0.2">
      <c r="A244" s="20" t="s">
        <v>88</v>
      </c>
      <c r="B244" s="21" t="s">
        <v>89</v>
      </c>
      <c r="C244" s="22">
        <f>SUM(C6,C20,C34,C48,C62,C76,C90,C104,C118,C132,C146,C160,C174,C188,C202,C216,C230)</f>
        <v>0</v>
      </c>
      <c r="D244" s="22">
        <f t="shared" ref="D244:J244" si="34">SUM(D6,D20,D34,D48,D62,D76,D90,D104,D118,D132,D146,D160,D174,D188,D202,D216,D230)</f>
        <v>0</v>
      </c>
      <c r="E244" s="22">
        <f t="shared" si="34"/>
        <v>0</v>
      </c>
      <c r="F244" s="22">
        <f t="shared" si="34"/>
        <v>0</v>
      </c>
      <c r="G244" s="22">
        <f t="shared" si="34"/>
        <v>0</v>
      </c>
      <c r="H244" s="22">
        <f t="shared" si="34"/>
        <v>0</v>
      </c>
      <c r="I244" s="22">
        <f t="shared" si="34"/>
        <v>0</v>
      </c>
      <c r="J244" s="22">
        <f t="shared" si="34"/>
        <v>0</v>
      </c>
      <c r="K244" s="23">
        <f>SUM(C244:J244)</f>
        <v>0</v>
      </c>
    </row>
    <row r="245" spans="1:11" x14ac:dyDescent="0.2">
      <c r="A245" s="20" t="s">
        <v>90</v>
      </c>
      <c r="B245" s="21" t="s">
        <v>91</v>
      </c>
      <c r="C245" s="22">
        <f t="shared" ref="C245:J254" si="35">SUM(C7,C21,C35,C49,C63,C77,C91,C105,C119,C133,C147,C161,C175,C189,C203,C217,C231)</f>
        <v>16</v>
      </c>
      <c r="D245" s="22">
        <f t="shared" si="35"/>
        <v>5</v>
      </c>
      <c r="E245" s="22">
        <f t="shared" si="35"/>
        <v>2</v>
      </c>
      <c r="F245" s="22">
        <f t="shared" si="35"/>
        <v>2</v>
      </c>
      <c r="G245" s="22">
        <f t="shared" si="35"/>
        <v>16</v>
      </c>
      <c r="H245" s="22">
        <f t="shared" si="35"/>
        <v>8</v>
      </c>
      <c r="I245" s="22">
        <f t="shared" si="35"/>
        <v>11</v>
      </c>
      <c r="J245" s="22">
        <f t="shared" si="35"/>
        <v>10</v>
      </c>
      <c r="K245" s="23">
        <f t="shared" ref="K245:K254" si="36">SUM(C245:J245)</f>
        <v>70</v>
      </c>
    </row>
    <row r="246" spans="1:11" x14ac:dyDescent="0.2">
      <c r="A246" s="20" t="s">
        <v>92</v>
      </c>
      <c r="B246" s="21" t="s">
        <v>93</v>
      </c>
      <c r="C246" s="22">
        <f t="shared" si="35"/>
        <v>39</v>
      </c>
      <c r="D246" s="22">
        <f t="shared" si="35"/>
        <v>8</v>
      </c>
      <c r="E246" s="22">
        <f t="shared" si="35"/>
        <v>2</v>
      </c>
      <c r="F246" s="22">
        <f t="shared" si="35"/>
        <v>1</v>
      </c>
      <c r="G246" s="22">
        <f t="shared" si="35"/>
        <v>41</v>
      </c>
      <c r="H246" s="22">
        <f t="shared" si="35"/>
        <v>10</v>
      </c>
      <c r="I246" s="22">
        <f t="shared" si="35"/>
        <v>39</v>
      </c>
      <c r="J246" s="22">
        <f t="shared" si="35"/>
        <v>26</v>
      </c>
      <c r="K246" s="23">
        <f t="shared" si="36"/>
        <v>166</v>
      </c>
    </row>
    <row r="247" spans="1:11" x14ac:dyDescent="0.2">
      <c r="A247" s="20" t="s">
        <v>94</v>
      </c>
      <c r="B247" s="21" t="s">
        <v>95</v>
      </c>
      <c r="C247" s="22">
        <f t="shared" si="35"/>
        <v>24</v>
      </c>
      <c r="D247" s="22">
        <f t="shared" si="35"/>
        <v>5</v>
      </c>
      <c r="E247" s="22">
        <f t="shared" si="35"/>
        <v>0</v>
      </c>
      <c r="F247" s="22">
        <f t="shared" si="35"/>
        <v>0</v>
      </c>
      <c r="G247" s="22">
        <f t="shared" si="35"/>
        <v>38</v>
      </c>
      <c r="H247" s="22">
        <f t="shared" si="35"/>
        <v>9</v>
      </c>
      <c r="I247" s="22">
        <f t="shared" si="35"/>
        <v>37</v>
      </c>
      <c r="J247" s="22">
        <f t="shared" si="35"/>
        <v>28</v>
      </c>
      <c r="K247" s="23">
        <f t="shared" si="36"/>
        <v>141</v>
      </c>
    </row>
    <row r="248" spans="1:11" x14ac:dyDescent="0.2">
      <c r="A248" s="20" t="s">
        <v>96</v>
      </c>
      <c r="B248" s="21" t="s">
        <v>97</v>
      </c>
      <c r="C248" s="22">
        <f t="shared" si="35"/>
        <v>1</v>
      </c>
      <c r="D248" s="22">
        <f t="shared" si="35"/>
        <v>1</v>
      </c>
      <c r="E248" s="22">
        <f t="shared" si="35"/>
        <v>2</v>
      </c>
      <c r="F248" s="22">
        <f t="shared" si="35"/>
        <v>0</v>
      </c>
      <c r="G248" s="22">
        <f t="shared" si="35"/>
        <v>1</v>
      </c>
      <c r="H248" s="22">
        <f t="shared" si="35"/>
        <v>1</v>
      </c>
      <c r="I248" s="22">
        <f t="shared" si="35"/>
        <v>14</v>
      </c>
      <c r="J248" s="22">
        <f t="shared" si="35"/>
        <v>15</v>
      </c>
      <c r="K248" s="23">
        <f t="shared" si="36"/>
        <v>35</v>
      </c>
    </row>
    <row r="249" spans="1:11" x14ac:dyDescent="0.2">
      <c r="A249" s="20" t="s">
        <v>98</v>
      </c>
      <c r="B249" s="21" t="s">
        <v>99</v>
      </c>
      <c r="C249" s="22">
        <f t="shared" si="35"/>
        <v>23</v>
      </c>
      <c r="D249" s="22">
        <f t="shared" si="35"/>
        <v>1</v>
      </c>
      <c r="E249" s="22">
        <f t="shared" si="35"/>
        <v>0</v>
      </c>
      <c r="F249" s="22">
        <f t="shared" si="35"/>
        <v>0</v>
      </c>
      <c r="G249" s="22">
        <f t="shared" si="35"/>
        <v>18</v>
      </c>
      <c r="H249" s="22">
        <f t="shared" si="35"/>
        <v>1</v>
      </c>
      <c r="I249" s="22">
        <f t="shared" si="35"/>
        <v>69</v>
      </c>
      <c r="J249" s="22">
        <f t="shared" si="35"/>
        <v>44</v>
      </c>
      <c r="K249" s="23">
        <f t="shared" si="36"/>
        <v>156</v>
      </c>
    </row>
    <row r="250" spans="1:11" x14ac:dyDescent="0.2">
      <c r="A250" s="20" t="s">
        <v>100</v>
      </c>
      <c r="B250" s="21" t="s">
        <v>101</v>
      </c>
      <c r="C250" s="22">
        <f t="shared" si="35"/>
        <v>4</v>
      </c>
      <c r="D250" s="22">
        <f t="shared" si="35"/>
        <v>0</v>
      </c>
      <c r="E250" s="22">
        <f t="shared" si="35"/>
        <v>0</v>
      </c>
      <c r="F250" s="22">
        <f t="shared" si="35"/>
        <v>0</v>
      </c>
      <c r="G250" s="22">
        <f t="shared" si="35"/>
        <v>2</v>
      </c>
      <c r="H250" s="22">
        <f t="shared" si="35"/>
        <v>0</v>
      </c>
      <c r="I250" s="22">
        <f t="shared" si="35"/>
        <v>9</v>
      </c>
      <c r="J250" s="22">
        <f t="shared" si="35"/>
        <v>4</v>
      </c>
      <c r="K250" s="23">
        <f t="shared" si="36"/>
        <v>19</v>
      </c>
    </row>
    <row r="251" spans="1:11" x14ac:dyDescent="0.2">
      <c r="A251" s="20" t="s">
        <v>102</v>
      </c>
      <c r="B251" s="21" t="s">
        <v>103</v>
      </c>
      <c r="C251" s="22">
        <f t="shared" si="35"/>
        <v>0</v>
      </c>
      <c r="D251" s="22">
        <f t="shared" si="35"/>
        <v>0</v>
      </c>
      <c r="E251" s="22">
        <f t="shared" si="35"/>
        <v>0</v>
      </c>
      <c r="F251" s="22">
        <f t="shared" si="35"/>
        <v>0</v>
      </c>
      <c r="G251" s="22">
        <f t="shared" si="35"/>
        <v>0</v>
      </c>
      <c r="H251" s="22">
        <f t="shared" si="35"/>
        <v>0</v>
      </c>
      <c r="I251" s="22">
        <f t="shared" si="35"/>
        <v>3</v>
      </c>
      <c r="J251" s="22">
        <f t="shared" si="35"/>
        <v>3</v>
      </c>
      <c r="K251" s="23">
        <f t="shared" si="36"/>
        <v>6</v>
      </c>
    </row>
    <row r="252" spans="1:11" x14ac:dyDescent="0.2">
      <c r="A252" s="20" t="s">
        <v>104</v>
      </c>
      <c r="B252" s="21" t="s">
        <v>105</v>
      </c>
      <c r="C252" s="22">
        <f t="shared" si="35"/>
        <v>0</v>
      </c>
      <c r="D252" s="22">
        <f t="shared" si="35"/>
        <v>0</v>
      </c>
      <c r="E252" s="22">
        <f t="shared" si="35"/>
        <v>0</v>
      </c>
      <c r="F252" s="22">
        <f t="shared" si="35"/>
        <v>0</v>
      </c>
      <c r="G252" s="22">
        <f t="shared" si="35"/>
        <v>0</v>
      </c>
      <c r="H252" s="22">
        <f t="shared" si="35"/>
        <v>0</v>
      </c>
      <c r="I252" s="22">
        <f t="shared" si="35"/>
        <v>0</v>
      </c>
      <c r="J252" s="22">
        <f t="shared" si="35"/>
        <v>0</v>
      </c>
      <c r="K252" s="23">
        <f t="shared" si="36"/>
        <v>0</v>
      </c>
    </row>
    <row r="253" spans="1:11" ht="12.75" customHeight="1" x14ac:dyDescent="0.2">
      <c r="A253" s="20" t="s">
        <v>106</v>
      </c>
      <c r="B253" s="21" t="s">
        <v>107</v>
      </c>
      <c r="C253" s="22">
        <f t="shared" si="35"/>
        <v>21</v>
      </c>
      <c r="D253" s="22">
        <f t="shared" si="35"/>
        <v>16</v>
      </c>
      <c r="E253" s="22">
        <f t="shared" si="35"/>
        <v>16</v>
      </c>
      <c r="F253" s="22">
        <f t="shared" si="35"/>
        <v>0</v>
      </c>
      <c r="G253" s="22">
        <f t="shared" si="35"/>
        <v>11</v>
      </c>
      <c r="H253" s="22">
        <f t="shared" si="35"/>
        <v>4</v>
      </c>
      <c r="I253" s="22">
        <f t="shared" si="35"/>
        <v>75</v>
      </c>
      <c r="J253" s="22">
        <f t="shared" si="35"/>
        <v>77</v>
      </c>
      <c r="K253" s="23">
        <f t="shared" si="36"/>
        <v>220</v>
      </c>
    </row>
    <row r="254" spans="1:11" ht="13.5" thickBot="1" x14ac:dyDescent="0.25">
      <c r="A254" s="20" t="s">
        <v>108</v>
      </c>
      <c r="B254" s="21" t="s">
        <v>109</v>
      </c>
      <c r="C254" s="22">
        <f t="shared" si="35"/>
        <v>7</v>
      </c>
      <c r="D254" s="22">
        <f t="shared" si="35"/>
        <v>4</v>
      </c>
      <c r="E254" s="22">
        <f t="shared" si="35"/>
        <v>0</v>
      </c>
      <c r="F254" s="22">
        <f t="shared" si="35"/>
        <v>0</v>
      </c>
      <c r="G254" s="22">
        <f t="shared" si="35"/>
        <v>2</v>
      </c>
      <c r="H254" s="22">
        <f t="shared" si="35"/>
        <v>2</v>
      </c>
      <c r="I254" s="22">
        <f t="shared" si="35"/>
        <v>1</v>
      </c>
      <c r="J254" s="22">
        <f t="shared" si="35"/>
        <v>1</v>
      </c>
      <c r="K254" s="31">
        <f t="shared" si="36"/>
        <v>17</v>
      </c>
    </row>
    <row r="255" spans="1:11" ht="13.5" thickBot="1" x14ac:dyDescent="0.25">
      <c r="A255" s="32" t="s">
        <v>128</v>
      </c>
      <c r="B255" s="33" t="s">
        <v>111</v>
      </c>
      <c r="C255" s="34">
        <f>SUM(C244:C254)</f>
        <v>135</v>
      </c>
      <c r="D255" s="34">
        <f t="shared" ref="D255:J255" si="37">SUM(D244:D254)</f>
        <v>40</v>
      </c>
      <c r="E255" s="34">
        <f t="shared" si="37"/>
        <v>22</v>
      </c>
      <c r="F255" s="34">
        <f t="shared" si="37"/>
        <v>3</v>
      </c>
      <c r="G255" s="34">
        <f t="shared" si="37"/>
        <v>129</v>
      </c>
      <c r="H255" s="34">
        <f t="shared" si="37"/>
        <v>35</v>
      </c>
      <c r="I255" s="34">
        <f t="shared" si="37"/>
        <v>258</v>
      </c>
      <c r="J255" s="34">
        <f t="shared" si="37"/>
        <v>208</v>
      </c>
      <c r="K255" s="35">
        <f>SUM(K244:K254)</f>
        <v>830</v>
      </c>
    </row>
    <row r="257" spans="1:2" x14ac:dyDescent="0.2">
      <c r="A257" s="19" t="s">
        <v>129</v>
      </c>
      <c r="B257" s="36" t="s">
        <v>130</v>
      </c>
    </row>
    <row r="258" spans="1:2" x14ac:dyDescent="0.2">
      <c r="A258" s="36" t="s">
        <v>131</v>
      </c>
      <c r="B258" s="5"/>
    </row>
    <row r="259" spans="1:2" x14ac:dyDescent="0.2">
      <c r="A259" s="36"/>
      <c r="B259" s="5"/>
    </row>
  </sheetData>
  <mergeCells count="42">
    <mergeCell ref="A1:K1"/>
    <mergeCell ref="L1:U1"/>
    <mergeCell ref="C2:D2"/>
    <mergeCell ref="E2:F2"/>
    <mergeCell ref="G2:H2"/>
    <mergeCell ref="I2:J2"/>
    <mergeCell ref="C75:K75"/>
    <mergeCell ref="B4:K4"/>
    <mergeCell ref="C5:K5"/>
    <mergeCell ref="B18:K18"/>
    <mergeCell ref="C19:K19"/>
    <mergeCell ref="B32:K32"/>
    <mergeCell ref="C33:K33"/>
    <mergeCell ref="B46:K46"/>
    <mergeCell ref="C47:K47"/>
    <mergeCell ref="B60:K60"/>
    <mergeCell ref="C61:K61"/>
    <mergeCell ref="B74:K74"/>
    <mergeCell ref="C159:K159"/>
    <mergeCell ref="B88:K88"/>
    <mergeCell ref="C89:K89"/>
    <mergeCell ref="B102:K102"/>
    <mergeCell ref="C103:K103"/>
    <mergeCell ref="B116:K116"/>
    <mergeCell ref="C117:K117"/>
    <mergeCell ref="B130:K130"/>
    <mergeCell ref="C131:K131"/>
    <mergeCell ref="B144:K144"/>
    <mergeCell ref="C145:K145"/>
    <mergeCell ref="B158:K158"/>
    <mergeCell ref="C243:K243"/>
    <mergeCell ref="B172:K172"/>
    <mergeCell ref="C173:K173"/>
    <mergeCell ref="B186:K186"/>
    <mergeCell ref="C187:K187"/>
    <mergeCell ref="C200:K200"/>
    <mergeCell ref="C201:K201"/>
    <mergeCell ref="C214:K214"/>
    <mergeCell ref="C215:K215"/>
    <mergeCell ref="C228:K228"/>
    <mergeCell ref="C229:K229"/>
    <mergeCell ref="C242:K242"/>
  </mergeCells>
  <pageMargins left="0.7" right="0.7" top="0.75" bottom="0.75" header="0.3" footer="0.3"/>
  <pageSetup paperSize="9" scale="20"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opLeftCell="A28" workbookViewId="0">
      <selection activeCell="H40" sqref="H40"/>
    </sheetView>
  </sheetViews>
  <sheetFormatPr defaultColWidth="9.140625" defaultRowHeight="15" x14ac:dyDescent="0.25"/>
  <cols>
    <col min="1" max="1" width="35.5703125" style="19" customWidth="1"/>
    <col min="2" max="2" width="7.5703125" style="5" customWidth="1"/>
    <col min="3" max="3" width="10" style="5" customWidth="1"/>
    <col min="4" max="4" width="10.5703125" style="5" customWidth="1"/>
    <col min="5" max="5" width="16.42578125" style="5" customWidth="1"/>
    <col min="6" max="6" width="9.7109375" style="5" customWidth="1"/>
    <col min="7" max="7" width="13.28515625" style="5" customWidth="1"/>
    <col min="8" max="8" width="25.85546875" style="5" customWidth="1"/>
    <col min="9" max="9" width="21.42578125" style="5" customWidth="1"/>
    <col min="10" max="10" width="11.85546875" style="5" customWidth="1"/>
    <col min="11" max="12" width="9.140625" style="139"/>
    <col min="13" max="16384" width="9.140625" style="5"/>
  </cols>
  <sheetData>
    <row r="1" spans="1:12" ht="24" customHeight="1" thickBot="1" x14ac:dyDescent="0.3">
      <c r="A1" s="786" t="s">
        <v>744</v>
      </c>
      <c r="B1" s="787"/>
      <c r="C1" s="787"/>
      <c r="D1" s="787"/>
      <c r="E1" s="787"/>
      <c r="F1" s="787"/>
      <c r="G1" s="787"/>
      <c r="H1" s="787"/>
      <c r="I1" s="788"/>
      <c r="J1" s="789"/>
    </row>
    <row r="2" spans="1:12" s="9" customFormat="1" ht="21.75" customHeight="1" x14ac:dyDescent="0.2">
      <c r="A2" s="835" t="s">
        <v>77</v>
      </c>
      <c r="B2" s="837" t="s">
        <v>745</v>
      </c>
      <c r="C2" s="837" t="s">
        <v>746</v>
      </c>
      <c r="D2" s="839" t="s">
        <v>747</v>
      </c>
      <c r="E2" s="839" t="s">
        <v>748</v>
      </c>
      <c r="F2" s="839" t="s">
        <v>749</v>
      </c>
      <c r="G2" s="839" t="s">
        <v>750</v>
      </c>
      <c r="H2" s="839" t="s">
        <v>751</v>
      </c>
      <c r="I2" s="839" t="s">
        <v>752</v>
      </c>
      <c r="J2" s="841" t="s">
        <v>753</v>
      </c>
    </row>
    <row r="3" spans="1:12" s="9" customFormat="1" ht="26.25" customHeight="1" thickBot="1" x14ac:dyDescent="0.25">
      <c r="A3" s="836"/>
      <c r="B3" s="838"/>
      <c r="C3" s="838"/>
      <c r="D3" s="840"/>
      <c r="E3" s="840"/>
      <c r="F3" s="840"/>
      <c r="G3" s="840"/>
      <c r="H3" s="840"/>
      <c r="I3" s="840"/>
      <c r="J3" s="842"/>
    </row>
    <row r="4" spans="1:12" ht="26.25" customHeight="1" x14ac:dyDescent="0.2">
      <c r="A4" s="159" t="s">
        <v>77</v>
      </c>
      <c r="B4" s="345">
        <v>1</v>
      </c>
      <c r="C4" s="345">
        <v>9</v>
      </c>
      <c r="D4" s="345">
        <v>69</v>
      </c>
      <c r="E4" s="345">
        <v>73</v>
      </c>
      <c r="F4" s="345">
        <v>1</v>
      </c>
      <c r="G4" s="345">
        <v>14</v>
      </c>
      <c r="H4" s="346"/>
      <c r="I4" s="347"/>
      <c r="J4" s="348">
        <f t="shared" ref="J4:J5" si="0">SUM(B4:I4)</f>
        <v>167</v>
      </c>
      <c r="K4" s="5"/>
      <c r="L4" s="5"/>
    </row>
    <row r="5" spans="1:12" ht="15" customHeight="1" thickBot="1" x14ac:dyDescent="0.25">
      <c r="A5" s="169" t="s">
        <v>454</v>
      </c>
      <c r="B5" s="349">
        <v>0</v>
      </c>
      <c r="C5" s="349">
        <v>3</v>
      </c>
      <c r="D5" s="349">
        <v>14</v>
      </c>
      <c r="E5" s="349">
        <v>18</v>
      </c>
      <c r="F5" s="349">
        <v>0</v>
      </c>
      <c r="G5" s="349">
        <v>0</v>
      </c>
      <c r="H5" s="350"/>
      <c r="I5" s="351"/>
      <c r="J5" s="352">
        <f t="shared" si="0"/>
        <v>35</v>
      </c>
      <c r="K5" s="5"/>
      <c r="L5" s="5"/>
    </row>
    <row r="6" spans="1:12" ht="15" customHeight="1" x14ac:dyDescent="0.25">
      <c r="A6" s="15" t="s">
        <v>85</v>
      </c>
      <c r="B6" s="345">
        <v>1</v>
      </c>
      <c r="C6" s="345">
        <v>5</v>
      </c>
      <c r="D6" s="345">
        <v>12</v>
      </c>
      <c r="E6" s="345">
        <v>18</v>
      </c>
      <c r="F6" s="345">
        <v>1</v>
      </c>
      <c r="G6" s="346"/>
      <c r="H6" s="347"/>
      <c r="I6" s="345">
        <v>5</v>
      </c>
      <c r="J6" s="348">
        <f t="shared" ref="J6" si="1">SUM(B6:I6)</f>
        <v>42</v>
      </c>
    </row>
    <row r="7" spans="1:12" ht="15" customHeight="1" thickBot="1" x14ac:dyDescent="0.3">
      <c r="A7" s="169" t="s">
        <v>454</v>
      </c>
      <c r="B7" s="349">
        <v>0</v>
      </c>
      <c r="C7" s="349">
        <v>2</v>
      </c>
      <c r="D7" s="349">
        <v>5</v>
      </c>
      <c r="E7" s="349">
        <v>4</v>
      </c>
      <c r="F7" s="349">
        <v>1</v>
      </c>
      <c r="G7" s="350"/>
      <c r="H7" s="351"/>
      <c r="I7" s="353">
        <v>0</v>
      </c>
      <c r="J7" s="354">
        <f>SUM(B7:I7)</f>
        <v>12</v>
      </c>
    </row>
    <row r="8" spans="1:12" ht="15" customHeight="1" x14ac:dyDescent="0.25">
      <c r="A8" s="136" t="s">
        <v>112</v>
      </c>
      <c r="B8" s="355">
        <v>1</v>
      </c>
      <c r="C8" s="355">
        <v>4</v>
      </c>
      <c r="D8" s="355">
        <v>12</v>
      </c>
      <c r="E8" s="355">
        <v>14</v>
      </c>
      <c r="F8" s="355">
        <v>1</v>
      </c>
      <c r="G8" s="356"/>
      <c r="H8" s="357"/>
      <c r="I8" s="355">
        <v>11</v>
      </c>
      <c r="J8" s="358">
        <f t="shared" ref="J8:J39" si="2">SUM(B8:I8)</f>
        <v>43</v>
      </c>
    </row>
    <row r="9" spans="1:12" ht="15" customHeight="1" thickBot="1" x14ac:dyDescent="0.3">
      <c r="A9" s="359" t="s">
        <v>454</v>
      </c>
      <c r="B9" s="360">
        <v>0</v>
      </c>
      <c r="C9" s="360">
        <v>0</v>
      </c>
      <c r="D9" s="360">
        <v>6</v>
      </c>
      <c r="E9" s="360">
        <v>3</v>
      </c>
      <c r="F9" s="360">
        <v>1</v>
      </c>
      <c r="G9" s="361"/>
      <c r="H9" s="362"/>
      <c r="I9" s="360">
        <v>4</v>
      </c>
      <c r="J9" s="363">
        <f t="shared" si="2"/>
        <v>14</v>
      </c>
    </row>
    <row r="10" spans="1:12" ht="15" customHeight="1" x14ac:dyDescent="0.25">
      <c r="A10" s="15" t="s">
        <v>113</v>
      </c>
      <c r="B10" s="345">
        <v>1</v>
      </c>
      <c r="C10" s="345">
        <v>3</v>
      </c>
      <c r="D10" s="345">
        <v>10</v>
      </c>
      <c r="E10" s="345">
        <v>18</v>
      </c>
      <c r="F10" s="345">
        <v>1</v>
      </c>
      <c r="G10" s="346"/>
      <c r="H10" s="347"/>
      <c r="I10" s="345">
        <v>9</v>
      </c>
      <c r="J10" s="348">
        <f t="shared" si="2"/>
        <v>42</v>
      </c>
    </row>
    <row r="11" spans="1:12" ht="15" customHeight="1" thickBot="1" x14ac:dyDescent="0.3">
      <c r="A11" s="169" t="s">
        <v>454</v>
      </c>
      <c r="B11" s="349">
        <v>1</v>
      </c>
      <c r="C11" s="349">
        <v>0</v>
      </c>
      <c r="D11" s="349">
        <v>5</v>
      </c>
      <c r="E11" s="349">
        <v>5</v>
      </c>
      <c r="F11" s="349">
        <v>0</v>
      </c>
      <c r="G11" s="350"/>
      <c r="H11" s="351"/>
      <c r="I11" s="353">
        <v>3</v>
      </c>
      <c r="J11" s="354">
        <f t="shared" si="2"/>
        <v>14</v>
      </c>
    </row>
    <row r="12" spans="1:12" ht="15" customHeight="1" x14ac:dyDescent="0.25">
      <c r="A12" s="136" t="s">
        <v>114</v>
      </c>
      <c r="B12" s="355">
        <v>1</v>
      </c>
      <c r="C12" s="355">
        <v>7</v>
      </c>
      <c r="D12" s="355">
        <v>21</v>
      </c>
      <c r="E12" s="355">
        <v>53</v>
      </c>
      <c r="F12" s="355">
        <v>1</v>
      </c>
      <c r="G12" s="356"/>
      <c r="H12" s="347"/>
      <c r="I12" s="355">
        <v>17</v>
      </c>
      <c r="J12" s="358">
        <f t="shared" si="2"/>
        <v>100</v>
      </c>
    </row>
    <row r="13" spans="1:12" ht="15" customHeight="1" thickBot="1" x14ac:dyDescent="0.3">
      <c r="A13" s="359" t="s">
        <v>454</v>
      </c>
      <c r="B13" s="360"/>
      <c r="C13" s="360">
        <v>2</v>
      </c>
      <c r="D13" s="360">
        <v>8</v>
      </c>
      <c r="E13" s="360">
        <v>15</v>
      </c>
      <c r="F13" s="360">
        <v>0</v>
      </c>
      <c r="G13" s="361"/>
      <c r="H13" s="351"/>
      <c r="I13" s="360">
        <v>3</v>
      </c>
      <c r="J13" s="632">
        <f t="shared" si="2"/>
        <v>28</v>
      </c>
    </row>
    <row r="14" spans="1:12" ht="15" customHeight="1" x14ac:dyDescent="0.25">
      <c r="A14" s="15" t="s">
        <v>115</v>
      </c>
      <c r="B14" s="345">
        <v>1</v>
      </c>
      <c r="C14" s="345">
        <v>9</v>
      </c>
      <c r="D14" s="345">
        <v>30</v>
      </c>
      <c r="E14" s="345">
        <v>57</v>
      </c>
      <c r="F14" s="345">
        <v>1</v>
      </c>
      <c r="G14" s="346"/>
      <c r="H14" s="347"/>
      <c r="I14" s="345">
        <v>88</v>
      </c>
      <c r="J14" s="348">
        <f t="shared" si="2"/>
        <v>186</v>
      </c>
    </row>
    <row r="15" spans="1:12" ht="15" customHeight="1" thickBot="1" x14ac:dyDescent="0.3">
      <c r="A15" s="169" t="s">
        <v>454</v>
      </c>
      <c r="B15" s="349">
        <v>0</v>
      </c>
      <c r="C15" s="349">
        <v>2</v>
      </c>
      <c r="D15" s="349">
        <v>3</v>
      </c>
      <c r="E15" s="349">
        <v>6</v>
      </c>
      <c r="F15" s="349">
        <v>1</v>
      </c>
      <c r="G15" s="350"/>
      <c r="H15" s="351"/>
      <c r="I15" s="353">
        <v>22</v>
      </c>
      <c r="J15" s="354">
        <f t="shared" si="2"/>
        <v>34</v>
      </c>
    </row>
    <row r="16" spans="1:12" ht="15" customHeight="1" x14ac:dyDescent="0.25">
      <c r="A16" s="136" t="s">
        <v>116</v>
      </c>
      <c r="B16" s="345">
        <v>1</v>
      </c>
      <c r="C16" s="345">
        <v>8</v>
      </c>
      <c r="D16" s="345">
        <v>11</v>
      </c>
      <c r="E16" s="345">
        <v>25</v>
      </c>
      <c r="F16" s="345">
        <v>1</v>
      </c>
      <c r="G16" s="356"/>
      <c r="H16" s="357"/>
      <c r="I16" s="355">
        <v>52</v>
      </c>
      <c r="J16" s="358">
        <f t="shared" si="2"/>
        <v>98</v>
      </c>
    </row>
    <row r="17" spans="1:10" ht="15" customHeight="1" thickBot="1" x14ac:dyDescent="0.3">
      <c r="A17" s="359" t="s">
        <v>454</v>
      </c>
      <c r="B17" s="349">
        <v>0</v>
      </c>
      <c r="C17" s="349">
        <v>2</v>
      </c>
      <c r="D17" s="349">
        <v>1</v>
      </c>
      <c r="E17" s="349">
        <v>4</v>
      </c>
      <c r="F17" s="349">
        <v>1</v>
      </c>
      <c r="G17" s="361"/>
      <c r="H17" s="362"/>
      <c r="I17" s="364">
        <v>12</v>
      </c>
      <c r="J17" s="363">
        <f t="shared" si="2"/>
        <v>20</v>
      </c>
    </row>
    <row r="18" spans="1:10" ht="15" customHeight="1" x14ac:dyDescent="0.25">
      <c r="A18" s="15" t="s">
        <v>117</v>
      </c>
      <c r="B18" s="345">
        <v>1</v>
      </c>
      <c r="C18" s="345">
        <v>8</v>
      </c>
      <c r="D18" s="345">
        <v>32</v>
      </c>
      <c r="E18" s="345">
        <v>46</v>
      </c>
      <c r="F18" s="345">
        <v>1</v>
      </c>
      <c r="G18" s="346"/>
      <c r="H18" s="347"/>
      <c r="I18" s="345">
        <v>54</v>
      </c>
      <c r="J18" s="348">
        <f t="shared" si="2"/>
        <v>142</v>
      </c>
    </row>
    <row r="19" spans="1:10" ht="15" customHeight="1" thickBot="1" x14ac:dyDescent="0.3">
      <c r="A19" s="169" t="s">
        <v>454</v>
      </c>
      <c r="B19" s="349">
        <v>0</v>
      </c>
      <c r="C19" s="349">
        <v>2</v>
      </c>
      <c r="D19" s="349">
        <v>11</v>
      </c>
      <c r="E19" s="349">
        <v>5</v>
      </c>
      <c r="F19" s="349">
        <v>1</v>
      </c>
      <c r="G19" s="350"/>
      <c r="H19" s="351"/>
      <c r="I19" s="353">
        <v>8</v>
      </c>
      <c r="J19" s="354">
        <f t="shared" si="2"/>
        <v>27</v>
      </c>
    </row>
    <row r="20" spans="1:10" ht="15" customHeight="1" x14ac:dyDescent="0.25">
      <c r="A20" s="136" t="s">
        <v>118</v>
      </c>
      <c r="B20" s="355">
        <v>1</v>
      </c>
      <c r="C20" s="355">
        <v>8</v>
      </c>
      <c r="D20" s="355">
        <v>24</v>
      </c>
      <c r="E20" s="355"/>
      <c r="F20" s="355">
        <v>1</v>
      </c>
      <c r="G20" s="356"/>
      <c r="H20" s="357"/>
      <c r="I20" s="355">
        <v>55</v>
      </c>
      <c r="J20" s="358">
        <f t="shared" si="2"/>
        <v>89</v>
      </c>
    </row>
    <row r="21" spans="1:10" ht="15" customHeight="1" thickBot="1" x14ac:dyDescent="0.3">
      <c r="A21" s="359" t="s">
        <v>454</v>
      </c>
      <c r="B21" s="360">
        <v>0</v>
      </c>
      <c r="C21" s="360">
        <v>2</v>
      </c>
      <c r="D21" s="360">
        <v>8</v>
      </c>
      <c r="E21" s="360"/>
      <c r="F21" s="360">
        <v>1</v>
      </c>
      <c r="G21" s="361"/>
      <c r="H21" s="362"/>
      <c r="I21" s="364">
        <v>15</v>
      </c>
      <c r="J21" s="363">
        <f t="shared" si="2"/>
        <v>26</v>
      </c>
    </row>
    <row r="22" spans="1:10" ht="15" customHeight="1" x14ac:dyDescent="0.25">
      <c r="A22" s="15" t="s">
        <v>119</v>
      </c>
      <c r="B22" s="345">
        <v>1</v>
      </c>
      <c r="C22" s="345">
        <v>8</v>
      </c>
      <c r="D22" s="345">
        <v>36</v>
      </c>
      <c r="E22" s="345">
        <v>45</v>
      </c>
      <c r="F22" s="345">
        <v>1</v>
      </c>
      <c r="G22" s="346"/>
      <c r="H22" s="347"/>
      <c r="I22" s="345">
        <v>46</v>
      </c>
      <c r="J22" s="348">
        <f t="shared" si="2"/>
        <v>137</v>
      </c>
    </row>
    <row r="23" spans="1:10" ht="15" customHeight="1" thickBot="1" x14ac:dyDescent="0.3">
      <c r="A23" s="169" t="s">
        <v>454</v>
      </c>
      <c r="B23" s="349"/>
      <c r="C23" s="349"/>
      <c r="D23" s="349">
        <v>5</v>
      </c>
      <c r="E23" s="349">
        <v>4</v>
      </c>
      <c r="F23" s="349">
        <v>1</v>
      </c>
      <c r="G23" s="350"/>
      <c r="H23" s="351"/>
      <c r="I23" s="349">
        <v>7</v>
      </c>
      <c r="J23" s="354">
        <f t="shared" si="2"/>
        <v>17</v>
      </c>
    </row>
    <row r="24" spans="1:10" ht="15" customHeight="1" x14ac:dyDescent="0.25">
      <c r="A24" s="136" t="s">
        <v>120</v>
      </c>
      <c r="B24" s="355">
        <v>1</v>
      </c>
      <c r="C24" s="355">
        <v>5</v>
      </c>
      <c r="D24" s="355">
        <v>22</v>
      </c>
      <c r="E24" s="355">
        <v>36</v>
      </c>
      <c r="F24" s="355">
        <v>1</v>
      </c>
      <c r="G24" s="356"/>
      <c r="H24" s="357"/>
      <c r="I24" s="355">
        <v>12</v>
      </c>
      <c r="J24" s="358">
        <f t="shared" si="2"/>
        <v>77</v>
      </c>
    </row>
    <row r="25" spans="1:10" ht="15" customHeight="1" thickBot="1" x14ac:dyDescent="0.3">
      <c r="A25" s="359" t="s">
        <v>454</v>
      </c>
      <c r="B25" s="360">
        <v>0</v>
      </c>
      <c r="C25" s="360">
        <v>0</v>
      </c>
      <c r="D25" s="360">
        <v>6</v>
      </c>
      <c r="E25" s="360">
        <v>7</v>
      </c>
      <c r="F25" s="360">
        <v>1</v>
      </c>
      <c r="G25" s="361"/>
      <c r="H25" s="362"/>
      <c r="I25" s="364">
        <v>3</v>
      </c>
      <c r="J25" s="363">
        <f t="shared" si="2"/>
        <v>17</v>
      </c>
    </row>
    <row r="26" spans="1:10" ht="15" customHeight="1" x14ac:dyDescent="0.25">
      <c r="A26" s="15" t="s">
        <v>121</v>
      </c>
      <c r="B26" s="345">
        <v>1</v>
      </c>
      <c r="C26" s="345">
        <v>7</v>
      </c>
      <c r="D26" s="345">
        <v>16</v>
      </c>
      <c r="E26" s="345">
        <v>42</v>
      </c>
      <c r="F26" s="345">
        <v>1</v>
      </c>
      <c r="G26" s="346"/>
      <c r="H26" s="347"/>
      <c r="I26" s="345">
        <v>46</v>
      </c>
      <c r="J26" s="348">
        <v>113</v>
      </c>
    </row>
    <row r="27" spans="1:10" ht="15" customHeight="1" thickBot="1" x14ac:dyDescent="0.3">
      <c r="A27" s="169" t="s">
        <v>454</v>
      </c>
      <c r="B27" s="349">
        <v>0</v>
      </c>
      <c r="C27" s="349">
        <v>3</v>
      </c>
      <c r="D27" s="349">
        <v>2</v>
      </c>
      <c r="E27" s="349">
        <v>9</v>
      </c>
      <c r="F27" s="349">
        <v>0</v>
      </c>
      <c r="G27" s="350"/>
      <c r="H27" s="351"/>
      <c r="I27" s="349">
        <v>11</v>
      </c>
      <c r="J27" s="352">
        <v>25</v>
      </c>
    </row>
    <row r="28" spans="1:10" ht="15" customHeight="1" x14ac:dyDescent="0.25">
      <c r="A28" s="136" t="s">
        <v>122</v>
      </c>
      <c r="B28" s="355">
        <v>1</v>
      </c>
      <c r="C28" s="355">
        <v>9</v>
      </c>
      <c r="D28" s="355">
        <v>28</v>
      </c>
      <c r="E28" s="355">
        <v>32</v>
      </c>
      <c r="F28" s="355">
        <v>1</v>
      </c>
      <c r="G28" s="356"/>
      <c r="H28" s="357"/>
      <c r="I28" s="355">
        <v>53</v>
      </c>
      <c r="J28" s="358">
        <f t="shared" si="2"/>
        <v>124</v>
      </c>
    </row>
    <row r="29" spans="1:10" ht="15" customHeight="1" thickBot="1" x14ac:dyDescent="0.3">
      <c r="A29" s="359" t="s">
        <v>454</v>
      </c>
      <c r="B29" s="360">
        <v>0</v>
      </c>
      <c r="C29" s="360">
        <v>1</v>
      </c>
      <c r="D29" s="360">
        <v>5</v>
      </c>
      <c r="E29" s="360">
        <v>3</v>
      </c>
      <c r="F29" s="360">
        <v>0</v>
      </c>
      <c r="G29" s="361"/>
      <c r="H29" s="362"/>
      <c r="I29" s="364">
        <v>15</v>
      </c>
      <c r="J29" s="363">
        <f t="shared" si="2"/>
        <v>24</v>
      </c>
    </row>
    <row r="30" spans="1:10" ht="15" customHeight="1" x14ac:dyDescent="0.25">
      <c r="A30" s="15" t="s">
        <v>123</v>
      </c>
      <c r="B30" s="345">
        <v>1</v>
      </c>
      <c r="C30" s="345">
        <v>7</v>
      </c>
      <c r="D30" s="345">
        <v>25</v>
      </c>
      <c r="E30" s="345">
        <v>26</v>
      </c>
      <c r="F30" s="345">
        <v>1</v>
      </c>
      <c r="G30" s="346"/>
      <c r="H30" s="347"/>
      <c r="I30" s="345"/>
      <c r="J30" s="348">
        <f t="shared" si="2"/>
        <v>60</v>
      </c>
    </row>
    <row r="31" spans="1:10" ht="15" customHeight="1" thickBot="1" x14ac:dyDescent="0.3">
      <c r="A31" s="169" t="s">
        <v>454</v>
      </c>
      <c r="B31" s="349">
        <v>0</v>
      </c>
      <c r="C31" s="349">
        <v>0</v>
      </c>
      <c r="D31" s="349">
        <v>4</v>
      </c>
      <c r="E31" s="349">
        <v>1</v>
      </c>
      <c r="F31" s="349">
        <v>0</v>
      </c>
      <c r="G31" s="350"/>
      <c r="H31" s="351"/>
      <c r="I31" s="353"/>
      <c r="J31" s="354">
        <f t="shared" si="2"/>
        <v>5</v>
      </c>
    </row>
    <row r="32" spans="1:10" ht="15" customHeight="1" x14ac:dyDescent="0.25">
      <c r="A32" s="136" t="s">
        <v>124</v>
      </c>
      <c r="B32" s="355">
        <v>1</v>
      </c>
      <c r="C32" s="355">
        <v>5</v>
      </c>
      <c r="D32" s="355">
        <v>22</v>
      </c>
      <c r="E32" s="355">
        <v>46</v>
      </c>
      <c r="F32" s="355">
        <v>1</v>
      </c>
      <c r="G32" s="356"/>
      <c r="H32" s="347"/>
      <c r="I32" s="355">
        <v>21</v>
      </c>
      <c r="J32" s="358">
        <f t="shared" si="2"/>
        <v>96</v>
      </c>
    </row>
    <row r="33" spans="1:13" ht="15" customHeight="1" thickBot="1" x14ac:dyDescent="0.3">
      <c r="A33" s="359" t="s">
        <v>454</v>
      </c>
      <c r="B33" s="360">
        <v>0</v>
      </c>
      <c r="C33" s="360">
        <v>3</v>
      </c>
      <c r="D33" s="360">
        <v>11</v>
      </c>
      <c r="E33" s="360">
        <v>21</v>
      </c>
      <c r="F33" s="360">
        <v>1</v>
      </c>
      <c r="G33" s="361"/>
      <c r="H33" s="351"/>
      <c r="I33" s="360">
        <v>13</v>
      </c>
      <c r="J33" s="363">
        <f t="shared" si="2"/>
        <v>49</v>
      </c>
    </row>
    <row r="34" spans="1:13" ht="15" customHeight="1" x14ac:dyDescent="0.25">
      <c r="A34" s="15" t="s">
        <v>125</v>
      </c>
      <c r="B34" s="345">
        <v>1</v>
      </c>
      <c r="C34" s="345">
        <v>6</v>
      </c>
      <c r="D34" s="345">
        <v>21</v>
      </c>
      <c r="E34" s="345">
        <v>36</v>
      </c>
      <c r="F34" s="345">
        <v>1</v>
      </c>
      <c r="G34" s="346"/>
      <c r="H34" s="347"/>
      <c r="I34" s="345">
        <v>23</v>
      </c>
      <c r="J34" s="348">
        <f t="shared" si="2"/>
        <v>88</v>
      </c>
    </row>
    <row r="35" spans="1:13" ht="15" customHeight="1" thickBot="1" x14ac:dyDescent="0.3">
      <c r="A35" s="169" t="s">
        <v>454</v>
      </c>
      <c r="B35" s="349">
        <v>1</v>
      </c>
      <c r="C35" s="349">
        <v>1</v>
      </c>
      <c r="D35" s="349">
        <v>6</v>
      </c>
      <c r="E35" s="349">
        <v>7</v>
      </c>
      <c r="F35" s="349"/>
      <c r="G35" s="350"/>
      <c r="H35" s="351"/>
      <c r="I35" s="353">
        <v>5</v>
      </c>
      <c r="J35" s="354">
        <f t="shared" si="2"/>
        <v>20</v>
      </c>
    </row>
    <row r="36" spans="1:13" ht="15" customHeight="1" x14ac:dyDescent="0.25">
      <c r="A36" s="136" t="s">
        <v>126</v>
      </c>
      <c r="B36" s="355">
        <v>1</v>
      </c>
      <c r="C36" s="355">
        <v>4</v>
      </c>
      <c r="D36" s="355">
        <v>21</v>
      </c>
      <c r="E36" s="355">
        <v>29</v>
      </c>
      <c r="F36" s="355">
        <v>1</v>
      </c>
      <c r="G36" s="356"/>
      <c r="H36" s="357"/>
      <c r="I36" s="355">
        <v>17</v>
      </c>
      <c r="J36" s="358">
        <f t="shared" si="2"/>
        <v>73</v>
      </c>
    </row>
    <row r="37" spans="1:13" ht="15" customHeight="1" thickBot="1" x14ac:dyDescent="0.3">
      <c r="A37" s="359" t="s">
        <v>454</v>
      </c>
      <c r="B37" s="360">
        <v>1</v>
      </c>
      <c r="C37" s="360">
        <v>1</v>
      </c>
      <c r="D37" s="360">
        <v>6</v>
      </c>
      <c r="E37" s="360">
        <v>8</v>
      </c>
      <c r="F37" s="360">
        <v>0</v>
      </c>
      <c r="G37" s="361"/>
      <c r="H37" s="362"/>
      <c r="I37" s="364">
        <v>4</v>
      </c>
      <c r="J37" s="363">
        <f t="shared" si="2"/>
        <v>20</v>
      </c>
    </row>
    <row r="38" spans="1:13" ht="15" customHeight="1" x14ac:dyDescent="0.25">
      <c r="A38" s="365" t="s">
        <v>127</v>
      </c>
      <c r="B38" s="345">
        <v>1</v>
      </c>
      <c r="C38" s="345">
        <v>6</v>
      </c>
      <c r="D38" s="345">
        <v>9</v>
      </c>
      <c r="E38" s="345">
        <v>16</v>
      </c>
      <c r="F38" s="345">
        <v>1</v>
      </c>
      <c r="G38" s="346"/>
      <c r="H38" s="347"/>
      <c r="I38" s="345">
        <v>17</v>
      </c>
      <c r="J38" s="348">
        <f t="shared" si="2"/>
        <v>50</v>
      </c>
    </row>
    <row r="39" spans="1:13" ht="15" customHeight="1" thickBot="1" x14ac:dyDescent="0.3">
      <c r="A39" s="169" t="s">
        <v>454</v>
      </c>
      <c r="B39" s="349">
        <v>1</v>
      </c>
      <c r="C39" s="349">
        <v>3</v>
      </c>
      <c r="D39" s="349">
        <v>4</v>
      </c>
      <c r="E39" s="349">
        <v>4</v>
      </c>
      <c r="F39" s="349">
        <v>0</v>
      </c>
      <c r="G39" s="350"/>
      <c r="H39" s="351"/>
      <c r="I39" s="349">
        <v>8</v>
      </c>
      <c r="J39" s="352">
        <f t="shared" si="2"/>
        <v>20</v>
      </c>
    </row>
    <row r="40" spans="1:13" ht="30" customHeight="1" x14ac:dyDescent="0.25">
      <c r="A40" s="159" t="s">
        <v>754</v>
      </c>
      <c r="B40" s="347"/>
      <c r="C40" s="347"/>
      <c r="D40" s="347"/>
      <c r="E40" s="347"/>
      <c r="F40" s="347"/>
      <c r="G40" s="346"/>
      <c r="H40" s="366">
        <v>4</v>
      </c>
      <c r="I40" s="366">
        <v>8</v>
      </c>
      <c r="J40" s="348">
        <f t="shared" ref="J40:J43" si="3">SUM(B40:I40)</f>
        <v>12</v>
      </c>
    </row>
    <row r="41" spans="1:13" ht="15" customHeight="1" thickBot="1" x14ac:dyDescent="0.3">
      <c r="A41" s="169" t="s">
        <v>454</v>
      </c>
      <c r="B41" s="351"/>
      <c r="C41" s="351"/>
      <c r="D41" s="351"/>
      <c r="E41" s="351"/>
      <c r="F41" s="351"/>
      <c r="G41" s="367"/>
      <c r="H41" s="353">
        <v>0</v>
      </c>
      <c r="I41" s="353">
        <v>1</v>
      </c>
      <c r="J41" s="354">
        <f t="shared" si="3"/>
        <v>1</v>
      </c>
    </row>
    <row r="42" spans="1:13" ht="15" customHeight="1" x14ac:dyDescent="0.25">
      <c r="A42" s="159" t="s">
        <v>755</v>
      </c>
      <c r="B42" s="347"/>
      <c r="C42" s="347"/>
      <c r="D42" s="347"/>
      <c r="E42" s="347"/>
      <c r="F42" s="347"/>
      <c r="G42" s="346"/>
      <c r="H42" s="366">
        <v>2</v>
      </c>
      <c r="I42" s="366">
        <v>8</v>
      </c>
      <c r="J42" s="348">
        <f t="shared" si="3"/>
        <v>10</v>
      </c>
    </row>
    <row r="43" spans="1:13" ht="15" customHeight="1" thickBot="1" x14ac:dyDescent="0.3">
      <c r="A43" s="169" t="s">
        <v>454</v>
      </c>
      <c r="B43" s="351"/>
      <c r="C43" s="351"/>
      <c r="D43" s="351"/>
      <c r="E43" s="351"/>
      <c r="F43" s="351"/>
      <c r="G43" s="350"/>
      <c r="H43" s="353">
        <v>2</v>
      </c>
      <c r="I43" s="353">
        <v>5</v>
      </c>
      <c r="J43" s="354">
        <f t="shared" si="3"/>
        <v>7</v>
      </c>
    </row>
    <row r="44" spans="1:13" ht="30" customHeight="1" x14ac:dyDescent="0.25">
      <c r="A44" s="368" t="s">
        <v>756</v>
      </c>
      <c r="B44" s="369">
        <f>SUM(B6,B8,B10,B12,B14,B16,B18,B20,B22,B24,B26,B28,B30,B32,B34,B36,B38)</f>
        <v>17</v>
      </c>
      <c r="C44" s="369">
        <f t="shared" ref="C44:F45" si="4">SUM(C6,C8,C10,C12,C14,C16,C18,C20,C22,C24,C26,C28,C30,C32,C34,C36,C38)</f>
        <v>109</v>
      </c>
      <c r="D44" s="369">
        <f>SUM(D6,D8,D10,D12,D14,D16,D18,D20,D22,D24,D26,D28,D30,D32,D34,D36,D38)</f>
        <v>352</v>
      </c>
      <c r="E44" s="369">
        <f t="shared" si="4"/>
        <v>539</v>
      </c>
      <c r="F44" s="369">
        <f t="shared" si="4"/>
        <v>17</v>
      </c>
      <c r="G44" s="370"/>
      <c r="H44" s="369">
        <f>SUM(H40,H42)</f>
        <v>6</v>
      </c>
      <c r="I44" s="369">
        <f>SUM(I6,I8,I10,I12,I14,I16,I18,I20,I22,I24,I28,I30,I32,I34,I36,I38,I40,I42)</f>
        <v>496</v>
      </c>
      <c r="J44" s="31">
        <f>SUM(J6,J8,J10,J12,J14,J16,J18,J20,J22,J24,J26,J28,J30,J32,J34,J36,J38,J40,J42)</f>
        <v>1582</v>
      </c>
    </row>
    <row r="45" spans="1:13" ht="15" customHeight="1" thickBot="1" x14ac:dyDescent="0.3">
      <c r="A45" s="169" t="s">
        <v>454</v>
      </c>
      <c r="B45" s="371">
        <f>SUM(B7,B9,B11,B13,B15,B17,B19,B21,B23,B25,B27,B29,B31,B33,B35,B37,B39)</f>
        <v>4</v>
      </c>
      <c r="C45" s="371">
        <f t="shared" si="4"/>
        <v>24</v>
      </c>
      <c r="D45" s="371">
        <f t="shared" si="4"/>
        <v>96</v>
      </c>
      <c r="E45" s="371">
        <f t="shared" si="4"/>
        <v>106</v>
      </c>
      <c r="F45" s="371">
        <f t="shared" si="4"/>
        <v>9</v>
      </c>
      <c r="G45" s="351"/>
      <c r="H45" s="371">
        <f>SUM(H41,H43)</f>
        <v>2</v>
      </c>
      <c r="I45" s="371">
        <f>SUM(I7,I9,I11,I13,I15,I17,I19,I21,I23,I25,I29,,I31,I33,I35,I37,I39,I41,I43)</f>
        <v>128</v>
      </c>
      <c r="J45" s="372">
        <f>SUM(J7,J9,J11,J13,J15,J17,J19,J21,J23,J25,J27,J29,J31,J33,J35,J37,J39,J41,J43)</f>
        <v>380</v>
      </c>
      <c r="M45" s="76"/>
    </row>
    <row r="46" spans="1:13" ht="15" customHeight="1" x14ac:dyDescent="0.25">
      <c r="A46" s="373" t="s">
        <v>757</v>
      </c>
      <c r="B46" s="374">
        <f>B44+B4</f>
        <v>18</v>
      </c>
      <c r="C46" s="374">
        <f t="shared" ref="C46:J47" si="5">C44+C4</f>
        <v>118</v>
      </c>
      <c r="D46" s="374">
        <f>D44+D4</f>
        <v>421</v>
      </c>
      <c r="E46" s="374">
        <f t="shared" si="5"/>
        <v>612</v>
      </c>
      <c r="F46" s="374">
        <f t="shared" si="5"/>
        <v>18</v>
      </c>
      <c r="G46" s="374">
        <f t="shared" si="5"/>
        <v>14</v>
      </c>
      <c r="H46" s="374">
        <f t="shared" si="5"/>
        <v>6</v>
      </c>
      <c r="I46" s="374">
        <f t="shared" si="5"/>
        <v>496</v>
      </c>
      <c r="J46" s="375">
        <f t="shared" si="5"/>
        <v>1749</v>
      </c>
      <c r="M46" s="76"/>
    </row>
    <row r="47" spans="1:13" ht="15" customHeight="1" thickBot="1" x14ac:dyDescent="0.3">
      <c r="A47" s="169" t="s">
        <v>454</v>
      </c>
      <c r="B47" s="371">
        <f>B45+B5</f>
        <v>4</v>
      </c>
      <c r="C47" s="371">
        <f t="shared" si="5"/>
        <v>27</v>
      </c>
      <c r="D47" s="371">
        <f t="shared" si="5"/>
        <v>110</v>
      </c>
      <c r="E47" s="371">
        <f t="shared" si="5"/>
        <v>124</v>
      </c>
      <c r="F47" s="371">
        <f t="shared" si="5"/>
        <v>9</v>
      </c>
      <c r="G47" s="371">
        <f t="shared" si="5"/>
        <v>0</v>
      </c>
      <c r="H47" s="371">
        <f t="shared" si="5"/>
        <v>2</v>
      </c>
      <c r="I47" s="371">
        <f t="shared" si="5"/>
        <v>128</v>
      </c>
      <c r="J47" s="354">
        <f t="shared" si="5"/>
        <v>415</v>
      </c>
      <c r="M47" s="76"/>
    </row>
    <row r="48" spans="1:13" ht="15" customHeight="1" x14ac:dyDescent="0.2">
      <c r="A48" s="173"/>
      <c r="B48" s="133"/>
      <c r="C48" s="133"/>
      <c r="D48" s="133"/>
      <c r="E48" s="133"/>
      <c r="F48" s="133"/>
      <c r="G48" s="133"/>
      <c r="H48" s="133"/>
      <c r="I48" s="133"/>
      <c r="J48" s="133"/>
      <c r="K48" s="175"/>
      <c r="L48" s="175"/>
      <c r="M48" s="76"/>
    </row>
    <row r="49" spans="1:13" ht="27.75" customHeight="1" x14ac:dyDescent="0.2">
      <c r="A49" s="843" t="s">
        <v>758</v>
      </c>
      <c r="B49" s="843"/>
      <c r="C49" s="843"/>
      <c r="D49" s="843"/>
      <c r="E49" s="843"/>
      <c r="F49" s="843"/>
      <c r="G49" s="843"/>
      <c r="H49" s="843"/>
      <c r="I49" s="843"/>
      <c r="J49" s="843"/>
      <c r="K49" s="175"/>
      <c r="L49" s="175"/>
      <c r="M49" s="76"/>
    </row>
    <row r="50" spans="1:13" ht="15" customHeight="1" x14ac:dyDescent="0.2">
      <c r="A50" s="749" t="s">
        <v>759</v>
      </c>
      <c r="B50" s="749"/>
      <c r="C50" s="749"/>
      <c r="D50" s="749"/>
      <c r="E50" s="749"/>
      <c r="F50" s="749"/>
      <c r="G50" s="749"/>
      <c r="H50" s="749"/>
      <c r="I50" s="749"/>
      <c r="J50" s="749"/>
      <c r="K50" s="175"/>
      <c r="L50" s="175"/>
      <c r="M50" s="76"/>
    </row>
    <row r="51" spans="1:13" ht="15" customHeight="1" x14ac:dyDescent="0.2">
      <c r="A51" s="844" t="s">
        <v>760</v>
      </c>
      <c r="B51" s="844"/>
      <c r="C51" s="844"/>
      <c r="D51" s="844"/>
      <c r="E51" s="844"/>
      <c r="F51" s="844"/>
      <c r="G51" s="844"/>
      <c r="H51" s="844"/>
      <c r="I51" s="844"/>
      <c r="J51" s="844"/>
      <c r="K51" s="175"/>
      <c r="L51" s="175"/>
      <c r="M51" s="76"/>
    </row>
    <row r="52" spans="1:13" s="133" customFormat="1" ht="27.75" customHeight="1" x14ac:dyDescent="0.2">
      <c r="A52" s="844" t="s">
        <v>761</v>
      </c>
      <c r="B52" s="844"/>
      <c r="C52" s="844"/>
      <c r="D52" s="844"/>
      <c r="E52" s="844"/>
      <c r="F52" s="844"/>
      <c r="G52" s="844"/>
      <c r="H52" s="844"/>
      <c r="I52" s="844"/>
      <c r="J52" s="844"/>
      <c r="K52" s="376"/>
      <c r="L52" s="376"/>
      <c r="M52" s="377"/>
    </row>
    <row r="53" spans="1:13" s="133" customFormat="1" ht="27.75" customHeight="1" x14ac:dyDescent="0.2">
      <c r="A53" s="750" t="s">
        <v>762</v>
      </c>
      <c r="B53" s="750"/>
      <c r="C53" s="750"/>
      <c r="D53" s="750"/>
      <c r="E53" s="750"/>
      <c r="F53" s="750"/>
      <c r="G53" s="750"/>
      <c r="H53" s="750"/>
      <c r="I53" s="750"/>
      <c r="J53" s="750"/>
      <c r="K53" s="376"/>
      <c r="L53" s="376"/>
      <c r="M53" s="377"/>
    </row>
    <row r="54" spans="1:13" ht="15" customHeight="1" x14ac:dyDescent="0.2">
      <c r="A54" s="749" t="s">
        <v>763</v>
      </c>
      <c r="B54" s="749"/>
      <c r="C54" s="749"/>
      <c r="D54" s="749"/>
      <c r="E54" s="749"/>
      <c r="F54" s="749"/>
      <c r="G54" s="749"/>
      <c r="H54" s="749"/>
      <c r="I54" s="749"/>
      <c r="J54" s="749"/>
      <c r="K54" s="5"/>
      <c r="L54" s="5"/>
    </row>
    <row r="55" spans="1:13" ht="15" customHeight="1" x14ac:dyDescent="0.2">
      <c r="A55" s="5"/>
      <c r="K55" s="5"/>
      <c r="L55" s="5"/>
    </row>
    <row r="56" spans="1:13" ht="12.75" x14ac:dyDescent="0.2">
      <c r="A56" s="378"/>
      <c r="B56" s="378"/>
      <c r="C56" s="378"/>
      <c r="D56" s="378"/>
      <c r="E56" s="378"/>
      <c r="F56" s="378"/>
      <c r="G56" s="378"/>
      <c r="H56" s="378"/>
      <c r="I56" s="378"/>
      <c r="J56" s="378"/>
      <c r="K56" s="5"/>
      <c r="L56" s="5"/>
    </row>
    <row r="57" spans="1:13" ht="12.75" x14ac:dyDescent="0.2">
      <c r="A57" s="5"/>
      <c r="K57" s="5"/>
      <c r="L57" s="5"/>
    </row>
    <row r="58" spans="1:13" ht="12.75" x14ac:dyDescent="0.2">
      <c r="A58" s="5"/>
      <c r="K58" s="5"/>
      <c r="L58" s="5"/>
    </row>
    <row r="59" spans="1:13" ht="12.75" x14ac:dyDescent="0.2">
      <c r="A59" s="5"/>
      <c r="K59" s="5"/>
      <c r="L59" s="5"/>
    </row>
    <row r="60" spans="1:13" ht="12.75" x14ac:dyDescent="0.2">
      <c r="A60" s="5"/>
      <c r="K60" s="5"/>
      <c r="L60" s="5"/>
    </row>
    <row r="61" spans="1:13" ht="12.75" x14ac:dyDescent="0.2">
      <c r="A61" s="5"/>
      <c r="K61" s="5"/>
      <c r="L61" s="5"/>
    </row>
    <row r="62" spans="1:13" ht="12.75" x14ac:dyDescent="0.2">
      <c r="A62" s="5"/>
      <c r="K62" s="5"/>
      <c r="L62" s="5"/>
    </row>
    <row r="63" spans="1:13" ht="12.75" x14ac:dyDescent="0.2">
      <c r="A63" s="5"/>
      <c r="K63" s="5"/>
      <c r="L63" s="5"/>
    </row>
  </sheetData>
  <mergeCells count="17">
    <mergeCell ref="A54:J54"/>
    <mergeCell ref="J2:J3"/>
    <mergeCell ref="A49:J49"/>
    <mergeCell ref="A50:J50"/>
    <mergeCell ref="A51:J51"/>
    <mergeCell ref="A52:J52"/>
    <mergeCell ref="A53:J5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zoomScaleNormal="100" workbookViewId="0">
      <selection activeCell="C9" sqref="C9"/>
    </sheetView>
  </sheetViews>
  <sheetFormatPr defaultColWidth="9.140625" defaultRowHeight="12.75" x14ac:dyDescent="0.2"/>
  <cols>
    <col min="1" max="1" width="48.140625" style="19" customWidth="1"/>
    <col min="2" max="6" width="10.140625" style="603" customWidth="1"/>
    <col min="7" max="7" width="18" style="603" customWidth="1"/>
    <col min="8" max="8" width="14.28515625" style="603" customWidth="1"/>
    <col min="9" max="9" width="15.28515625" style="603" customWidth="1"/>
    <col min="10" max="10" width="14.28515625" style="603" customWidth="1"/>
    <col min="11" max="11" width="15.140625" style="603" customWidth="1"/>
    <col min="12" max="16384" width="9.140625" style="5"/>
  </cols>
  <sheetData>
    <row r="1" spans="1:11" ht="31.5" customHeight="1" x14ac:dyDescent="0.2">
      <c r="A1" s="743" t="s">
        <v>1110</v>
      </c>
      <c r="B1" s="830"/>
      <c r="C1" s="830"/>
      <c r="D1" s="830"/>
      <c r="E1" s="830"/>
      <c r="F1" s="830"/>
      <c r="G1" s="830"/>
      <c r="H1" s="830"/>
      <c r="I1" s="830"/>
      <c r="J1" s="830"/>
      <c r="K1" s="831"/>
    </row>
    <row r="2" spans="1:11" s="9" customFormat="1" ht="18.75" customHeight="1" x14ac:dyDescent="0.2">
      <c r="A2" s="845" t="s">
        <v>77</v>
      </c>
      <c r="B2" s="847" t="s">
        <v>391</v>
      </c>
      <c r="C2" s="847"/>
      <c r="D2" s="847"/>
      <c r="E2" s="847"/>
      <c r="F2" s="847"/>
      <c r="G2" s="847"/>
      <c r="H2" s="848" t="s">
        <v>392</v>
      </c>
      <c r="I2" s="849"/>
      <c r="J2" s="849"/>
      <c r="K2" s="850" t="s">
        <v>393</v>
      </c>
    </row>
    <row r="3" spans="1:11" s="9" customFormat="1" ht="52.5" customHeight="1" thickBot="1" x14ac:dyDescent="0.25">
      <c r="A3" s="846"/>
      <c r="B3" s="586" t="s">
        <v>396</v>
      </c>
      <c r="C3" s="586" t="s">
        <v>397</v>
      </c>
      <c r="D3" s="586" t="s">
        <v>398</v>
      </c>
      <c r="E3" s="587" t="s">
        <v>399</v>
      </c>
      <c r="F3" s="586" t="s">
        <v>400</v>
      </c>
      <c r="G3" s="586" t="s">
        <v>418</v>
      </c>
      <c r="H3" s="586" t="s">
        <v>403</v>
      </c>
      <c r="I3" s="587" t="s">
        <v>404</v>
      </c>
      <c r="J3" s="586" t="s">
        <v>405</v>
      </c>
      <c r="K3" s="850"/>
    </row>
    <row r="4" spans="1:11" s="16" customFormat="1" x14ac:dyDescent="0.2">
      <c r="A4" s="217" t="s">
        <v>85</v>
      </c>
      <c r="B4" s="588">
        <f>SUM(B5:B10)</f>
        <v>0</v>
      </c>
      <c r="C4" s="588">
        <f t="shared" ref="C4:K4" si="0">SUM(C5:C10)</f>
        <v>0</v>
      </c>
      <c r="D4" s="588">
        <f t="shared" si="0"/>
        <v>0</v>
      </c>
      <c r="E4" s="588">
        <f t="shared" si="0"/>
        <v>0</v>
      </c>
      <c r="F4" s="588">
        <f t="shared" si="0"/>
        <v>0</v>
      </c>
      <c r="G4" s="588">
        <f t="shared" si="0"/>
        <v>0</v>
      </c>
      <c r="H4" s="588">
        <f t="shared" si="0"/>
        <v>0</v>
      </c>
      <c r="I4" s="588">
        <f t="shared" si="0"/>
        <v>1</v>
      </c>
      <c r="J4" s="588">
        <f t="shared" si="0"/>
        <v>0</v>
      </c>
      <c r="K4" s="588">
        <f t="shared" si="0"/>
        <v>0.26666666666666666</v>
      </c>
    </row>
    <row r="5" spans="1:11" s="16" customFormat="1" x14ac:dyDescent="0.2">
      <c r="A5" s="205" t="s">
        <v>1111</v>
      </c>
      <c r="B5" s="589">
        <v>0</v>
      </c>
      <c r="C5" s="590">
        <v>0</v>
      </c>
      <c r="D5" s="590">
        <v>0</v>
      </c>
      <c r="E5" s="590">
        <v>0</v>
      </c>
      <c r="F5" s="590">
        <v>0</v>
      </c>
      <c r="G5" s="590">
        <v>0</v>
      </c>
      <c r="H5" s="590">
        <v>0</v>
      </c>
      <c r="I5" s="590">
        <v>0</v>
      </c>
      <c r="J5" s="590">
        <v>0</v>
      </c>
      <c r="K5" s="591">
        <v>0</v>
      </c>
    </row>
    <row r="6" spans="1:11" s="16" customFormat="1" x14ac:dyDescent="0.2">
      <c r="A6" s="205" t="s">
        <v>1112</v>
      </c>
      <c r="B6" s="589">
        <v>0</v>
      </c>
      <c r="C6" s="590">
        <v>0</v>
      </c>
      <c r="D6" s="590">
        <v>0</v>
      </c>
      <c r="E6" s="590">
        <v>0</v>
      </c>
      <c r="F6" s="590">
        <v>0</v>
      </c>
      <c r="G6" s="590">
        <v>0</v>
      </c>
      <c r="H6" s="590">
        <v>0</v>
      </c>
      <c r="I6" s="590">
        <v>0</v>
      </c>
      <c r="J6" s="590">
        <v>0</v>
      </c>
      <c r="K6" s="591">
        <v>0</v>
      </c>
    </row>
    <row r="7" spans="1:11" s="16" customFormat="1" x14ac:dyDescent="0.2">
      <c r="A7" s="205" t="s">
        <v>1113</v>
      </c>
      <c r="B7" s="589">
        <v>0</v>
      </c>
      <c r="C7" s="590">
        <v>0</v>
      </c>
      <c r="D7" s="590">
        <v>0</v>
      </c>
      <c r="E7" s="590">
        <v>0</v>
      </c>
      <c r="F7" s="590">
        <v>0</v>
      </c>
      <c r="G7" s="590">
        <v>0</v>
      </c>
      <c r="H7" s="590">
        <v>0</v>
      </c>
      <c r="I7" s="590">
        <v>0</v>
      </c>
      <c r="J7" s="590">
        <v>0</v>
      </c>
      <c r="K7" s="591">
        <v>0</v>
      </c>
    </row>
    <row r="8" spans="1:11" s="16" customFormat="1" x14ac:dyDescent="0.2">
      <c r="A8" s="205" t="s">
        <v>1114</v>
      </c>
      <c r="B8" s="589">
        <v>0</v>
      </c>
      <c r="C8" s="590">
        <v>0</v>
      </c>
      <c r="D8" s="590">
        <v>0</v>
      </c>
      <c r="E8" s="590">
        <v>0</v>
      </c>
      <c r="F8" s="590">
        <v>0</v>
      </c>
      <c r="G8" s="590">
        <v>0</v>
      </c>
      <c r="H8" s="590">
        <v>0</v>
      </c>
      <c r="I8" s="590">
        <v>0</v>
      </c>
      <c r="J8" s="590">
        <v>0</v>
      </c>
      <c r="K8" s="591">
        <v>0</v>
      </c>
    </row>
    <row r="9" spans="1:11" s="16" customFormat="1" x14ac:dyDescent="0.2">
      <c r="A9" s="205" t="s">
        <v>1115</v>
      </c>
      <c r="B9" s="589">
        <v>0</v>
      </c>
      <c r="C9" s="590">
        <v>0</v>
      </c>
      <c r="D9" s="590">
        <v>0</v>
      </c>
      <c r="E9" s="590">
        <v>0</v>
      </c>
      <c r="F9" s="590">
        <v>0</v>
      </c>
      <c r="G9" s="590">
        <v>0</v>
      </c>
      <c r="H9" s="590">
        <v>0</v>
      </c>
      <c r="I9" s="590">
        <v>1</v>
      </c>
      <c r="J9" s="590">
        <v>0</v>
      </c>
      <c r="K9" s="591">
        <v>0.1</v>
      </c>
    </row>
    <row r="10" spans="1:11" s="16" customFormat="1" x14ac:dyDescent="0.2">
      <c r="A10" s="205" t="s">
        <v>1116</v>
      </c>
      <c r="B10" s="592">
        <v>0</v>
      </c>
      <c r="C10" s="590">
        <v>0</v>
      </c>
      <c r="D10" s="590">
        <v>0</v>
      </c>
      <c r="E10" s="590">
        <v>0</v>
      </c>
      <c r="F10" s="590">
        <v>0</v>
      </c>
      <c r="G10" s="590">
        <v>0</v>
      </c>
      <c r="H10" s="590">
        <v>0</v>
      </c>
      <c r="I10" s="590">
        <v>0</v>
      </c>
      <c r="J10" s="590">
        <v>0</v>
      </c>
      <c r="K10" s="591">
        <f>2/12</f>
        <v>0.16666666666666666</v>
      </c>
    </row>
    <row r="11" spans="1:11" s="16" customFormat="1" ht="13.5" customHeight="1" thickBot="1" x14ac:dyDescent="0.25">
      <c r="A11" s="205" t="s">
        <v>1117</v>
      </c>
      <c r="B11" s="589">
        <v>0</v>
      </c>
      <c r="C11" s="590">
        <v>0</v>
      </c>
      <c r="D11" s="590">
        <v>0</v>
      </c>
      <c r="E11" s="590">
        <v>0</v>
      </c>
      <c r="F11" s="590">
        <v>0</v>
      </c>
      <c r="G11" s="590">
        <v>0</v>
      </c>
      <c r="H11" s="590">
        <v>0</v>
      </c>
      <c r="I11" s="590">
        <v>1</v>
      </c>
      <c r="J11" s="590">
        <v>0</v>
      </c>
      <c r="K11" s="591">
        <v>0</v>
      </c>
    </row>
    <row r="12" spans="1:11" s="16" customFormat="1" x14ac:dyDescent="0.2">
      <c r="A12" s="217" t="s">
        <v>112</v>
      </c>
      <c r="B12" s="588">
        <f>SUM(B13:B18)</f>
        <v>0</v>
      </c>
      <c r="C12" s="588">
        <f t="shared" ref="C12:K12" si="1">SUM(C13:C18)</f>
        <v>0.7</v>
      </c>
      <c r="D12" s="588">
        <f t="shared" si="1"/>
        <v>1</v>
      </c>
      <c r="E12" s="588">
        <f t="shared" si="1"/>
        <v>0</v>
      </c>
      <c r="F12" s="588">
        <f t="shared" si="1"/>
        <v>0</v>
      </c>
      <c r="G12" s="588">
        <f t="shared" si="1"/>
        <v>1</v>
      </c>
      <c r="H12" s="588">
        <f t="shared" si="1"/>
        <v>0</v>
      </c>
      <c r="I12" s="588">
        <f t="shared" si="1"/>
        <v>4.5833333333333339</v>
      </c>
      <c r="J12" s="588">
        <f t="shared" si="1"/>
        <v>0</v>
      </c>
      <c r="K12" s="588">
        <f t="shared" si="1"/>
        <v>0.5</v>
      </c>
    </row>
    <row r="13" spans="1:11" s="16" customFormat="1" x14ac:dyDescent="0.2">
      <c r="A13" s="205" t="s">
        <v>1111</v>
      </c>
      <c r="B13" s="589">
        <v>0</v>
      </c>
      <c r="C13" s="590">
        <v>0</v>
      </c>
      <c r="D13" s="590">
        <v>0</v>
      </c>
      <c r="E13" s="590">
        <v>0</v>
      </c>
      <c r="F13" s="590">
        <v>0</v>
      </c>
      <c r="G13" s="590">
        <v>0</v>
      </c>
      <c r="H13" s="590">
        <v>0</v>
      </c>
      <c r="I13" s="590">
        <v>0</v>
      </c>
      <c r="J13" s="590">
        <v>0</v>
      </c>
      <c r="K13" s="591">
        <v>0</v>
      </c>
    </row>
    <row r="14" spans="1:11" s="16" customFormat="1" x14ac:dyDescent="0.2">
      <c r="A14" s="205" t="s">
        <v>1112</v>
      </c>
      <c r="B14" s="589">
        <v>0</v>
      </c>
      <c r="C14" s="590">
        <v>0</v>
      </c>
      <c r="D14" s="590">
        <v>0</v>
      </c>
      <c r="E14" s="590">
        <v>0</v>
      </c>
      <c r="F14" s="590">
        <v>0</v>
      </c>
      <c r="G14" s="590">
        <v>0</v>
      </c>
      <c r="H14" s="590">
        <v>0</v>
      </c>
      <c r="I14" s="590">
        <v>0</v>
      </c>
      <c r="J14" s="590">
        <v>0</v>
      </c>
      <c r="K14" s="591">
        <v>0</v>
      </c>
    </row>
    <row r="15" spans="1:11" s="16" customFormat="1" x14ac:dyDescent="0.2">
      <c r="A15" s="205" t="s">
        <v>1113</v>
      </c>
      <c r="B15" s="589">
        <v>0</v>
      </c>
      <c r="C15" s="590">
        <v>0</v>
      </c>
      <c r="D15" s="590">
        <v>0</v>
      </c>
      <c r="E15" s="590">
        <v>0</v>
      </c>
      <c r="F15" s="590">
        <v>0</v>
      </c>
      <c r="G15" s="590">
        <v>0</v>
      </c>
      <c r="H15" s="590">
        <v>0</v>
      </c>
      <c r="I15" s="590">
        <v>0</v>
      </c>
      <c r="J15" s="590">
        <v>0</v>
      </c>
      <c r="K15" s="591">
        <v>0</v>
      </c>
    </row>
    <row r="16" spans="1:11" s="16" customFormat="1" x14ac:dyDescent="0.2">
      <c r="A16" s="205" t="s">
        <v>1114</v>
      </c>
      <c r="B16" s="589">
        <v>0</v>
      </c>
      <c r="C16" s="590">
        <v>0</v>
      </c>
      <c r="D16" s="590">
        <v>0</v>
      </c>
      <c r="E16" s="590">
        <v>0</v>
      </c>
      <c r="F16" s="590">
        <v>0</v>
      </c>
      <c r="G16" s="590">
        <v>0</v>
      </c>
      <c r="H16" s="590">
        <v>0</v>
      </c>
      <c r="I16" s="590">
        <v>1.6</v>
      </c>
      <c r="J16" s="590">
        <v>0</v>
      </c>
      <c r="K16" s="591">
        <v>0</v>
      </c>
    </row>
    <row r="17" spans="1:11" s="16" customFormat="1" x14ac:dyDescent="0.2">
      <c r="A17" s="205" t="s">
        <v>1115</v>
      </c>
      <c r="B17" s="589">
        <v>0</v>
      </c>
      <c r="C17" s="590">
        <v>0</v>
      </c>
      <c r="D17" s="590">
        <v>1</v>
      </c>
      <c r="E17" s="590">
        <v>0</v>
      </c>
      <c r="F17" s="590">
        <v>0</v>
      </c>
      <c r="G17" s="590">
        <v>0</v>
      </c>
      <c r="H17" s="590">
        <v>0</v>
      </c>
      <c r="I17" s="590">
        <v>1.25</v>
      </c>
      <c r="J17" s="590">
        <v>0</v>
      </c>
      <c r="K17" s="591">
        <v>0</v>
      </c>
    </row>
    <row r="18" spans="1:11" s="16" customFormat="1" x14ac:dyDescent="0.2">
      <c r="A18" s="205" t="s">
        <v>1116</v>
      </c>
      <c r="B18" s="592">
        <v>0</v>
      </c>
      <c r="C18" s="590">
        <v>0.7</v>
      </c>
      <c r="D18" s="590">
        <v>0</v>
      </c>
      <c r="E18" s="590">
        <v>0</v>
      </c>
      <c r="F18" s="590">
        <v>0</v>
      </c>
      <c r="G18" s="590">
        <v>1</v>
      </c>
      <c r="H18" s="590">
        <v>0</v>
      </c>
      <c r="I18" s="590">
        <v>1.7333333333333334</v>
      </c>
      <c r="J18" s="590">
        <v>0</v>
      </c>
      <c r="K18" s="591">
        <v>0.5</v>
      </c>
    </row>
    <row r="19" spans="1:11" s="16" customFormat="1" ht="15" customHeight="1" thickBot="1" x14ac:dyDescent="0.25">
      <c r="A19" s="205" t="s">
        <v>1117</v>
      </c>
      <c r="B19" s="589">
        <v>0</v>
      </c>
      <c r="C19" s="590">
        <v>0</v>
      </c>
      <c r="D19" s="590">
        <v>0</v>
      </c>
      <c r="E19" s="590">
        <v>0</v>
      </c>
      <c r="F19" s="590">
        <v>0</v>
      </c>
      <c r="G19" s="590">
        <v>0</v>
      </c>
      <c r="H19" s="590">
        <v>0</v>
      </c>
      <c r="I19" s="590">
        <v>0</v>
      </c>
      <c r="J19" s="590">
        <v>0</v>
      </c>
      <c r="K19" s="591">
        <v>0</v>
      </c>
    </row>
    <row r="20" spans="1:11" s="16" customFormat="1" ht="15" customHeight="1" x14ac:dyDescent="0.2">
      <c r="A20" s="217" t="s">
        <v>113</v>
      </c>
      <c r="B20" s="588">
        <f>SUM(B21:B26)</f>
        <v>0</v>
      </c>
      <c r="C20" s="588">
        <f t="shared" ref="C20:K20" si="2">SUM(C21:C26)</f>
        <v>0</v>
      </c>
      <c r="D20" s="588">
        <f t="shared" si="2"/>
        <v>1</v>
      </c>
      <c r="E20" s="588">
        <f t="shared" si="2"/>
        <v>0</v>
      </c>
      <c r="F20" s="588">
        <f t="shared" si="2"/>
        <v>0</v>
      </c>
      <c r="G20" s="588">
        <f t="shared" si="2"/>
        <v>0</v>
      </c>
      <c r="H20" s="588">
        <f t="shared" si="2"/>
        <v>0</v>
      </c>
      <c r="I20" s="588">
        <f t="shared" si="2"/>
        <v>0</v>
      </c>
      <c r="J20" s="588">
        <f t="shared" si="2"/>
        <v>0</v>
      </c>
      <c r="K20" s="593">
        <f t="shared" si="2"/>
        <v>0</v>
      </c>
    </row>
    <row r="21" spans="1:11" s="16" customFormat="1" ht="15" customHeight="1" x14ac:dyDescent="0.2">
      <c r="A21" s="205" t="s">
        <v>1111</v>
      </c>
      <c r="B21" s="589">
        <v>0</v>
      </c>
      <c r="C21" s="590">
        <v>0</v>
      </c>
      <c r="D21" s="590">
        <v>0</v>
      </c>
      <c r="E21" s="590">
        <v>0</v>
      </c>
      <c r="F21" s="590">
        <v>0</v>
      </c>
      <c r="G21" s="590">
        <v>0</v>
      </c>
      <c r="H21" s="590">
        <v>0</v>
      </c>
      <c r="I21" s="590">
        <v>0</v>
      </c>
      <c r="J21" s="590">
        <v>0</v>
      </c>
      <c r="K21" s="591">
        <v>0</v>
      </c>
    </row>
    <row r="22" spans="1:11" s="16" customFormat="1" ht="15" customHeight="1" x14ac:dyDescent="0.2">
      <c r="A22" s="205" t="s">
        <v>1112</v>
      </c>
      <c r="B22" s="589">
        <v>0</v>
      </c>
      <c r="C22" s="590">
        <v>0</v>
      </c>
      <c r="D22" s="590">
        <v>0</v>
      </c>
      <c r="E22" s="590">
        <v>0</v>
      </c>
      <c r="F22" s="590">
        <v>0</v>
      </c>
      <c r="G22" s="590">
        <v>0</v>
      </c>
      <c r="H22" s="590">
        <v>0</v>
      </c>
      <c r="I22" s="590">
        <v>0</v>
      </c>
      <c r="J22" s="590">
        <v>0</v>
      </c>
      <c r="K22" s="591">
        <v>0</v>
      </c>
    </row>
    <row r="23" spans="1:11" s="16" customFormat="1" ht="15" customHeight="1" x14ac:dyDescent="0.2">
      <c r="A23" s="205" t="s">
        <v>1113</v>
      </c>
      <c r="B23" s="589">
        <v>0</v>
      </c>
      <c r="C23" s="590">
        <v>0</v>
      </c>
      <c r="D23" s="590">
        <v>0</v>
      </c>
      <c r="E23" s="590">
        <v>0</v>
      </c>
      <c r="F23" s="590">
        <v>0</v>
      </c>
      <c r="G23" s="590">
        <v>0</v>
      </c>
      <c r="H23" s="590">
        <v>0</v>
      </c>
      <c r="I23" s="590">
        <v>0</v>
      </c>
      <c r="J23" s="590">
        <v>0</v>
      </c>
      <c r="K23" s="591">
        <v>0</v>
      </c>
    </row>
    <row r="24" spans="1:11" s="16" customFormat="1" ht="15" customHeight="1" x14ac:dyDescent="0.2">
      <c r="A24" s="205" t="s">
        <v>1114</v>
      </c>
      <c r="B24" s="589">
        <v>0</v>
      </c>
      <c r="C24" s="590">
        <v>0</v>
      </c>
      <c r="D24" s="590">
        <v>0</v>
      </c>
      <c r="E24" s="590">
        <v>0</v>
      </c>
      <c r="F24" s="590">
        <v>0</v>
      </c>
      <c r="G24" s="590">
        <v>0</v>
      </c>
      <c r="H24" s="590">
        <v>0</v>
      </c>
      <c r="I24" s="590">
        <v>0</v>
      </c>
      <c r="J24" s="590">
        <v>0</v>
      </c>
      <c r="K24" s="591">
        <v>0</v>
      </c>
    </row>
    <row r="25" spans="1:11" s="16" customFormat="1" ht="15" customHeight="1" x14ac:dyDescent="0.2">
      <c r="A25" s="205" t="s">
        <v>1115</v>
      </c>
      <c r="B25" s="589">
        <v>0</v>
      </c>
      <c r="C25" s="590">
        <v>0</v>
      </c>
      <c r="D25" s="590">
        <v>0</v>
      </c>
      <c r="E25" s="590">
        <v>0</v>
      </c>
      <c r="F25" s="590">
        <v>0</v>
      </c>
      <c r="G25" s="590">
        <v>0</v>
      </c>
      <c r="H25" s="590">
        <v>0</v>
      </c>
      <c r="I25" s="590">
        <v>0</v>
      </c>
      <c r="J25" s="590">
        <v>0</v>
      </c>
      <c r="K25" s="591">
        <v>0</v>
      </c>
    </row>
    <row r="26" spans="1:11" s="16" customFormat="1" ht="15" customHeight="1" x14ac:dyDescent="0.2">
      <c r="A26" s="205" t="s">
        <v>1116</v>
      </c>
      <c r="B26" s="592">
        <v>0</v>
      </c>
      <c r="C26" s="590">
        <v>0</v>
      </c>
      <c r="D26" s="590">
        <v>1</v>
      </c>
      <c r="E26" s="590">
        <v>0</v>
      </c>
      <c r="F26" s="590">
        <v>0</v>
      </c>
      <c r="G26" s="590">
        <v>0</v>
      </c>
      <c r="H26" s="590">
        <v>0</v>
      </c>
      <c r="I26" s="590">
        <v>0</v>
      </c>
      <c r="J26" s="590">
        <v>0</v>
      </c>
      <c r="K26" s="591">
        <v>0</v>
      </c>
    </row>
    <row r="27" spans="1:11" s="16" customFormat="1" ht="15" customHeight="1" thickBot="1" x14ac:dyDescent="0.25">
      <c r="A27" s="527" t="s">
        <v>1117</v>
      </c>
      <c r="B27" s="594">
        <v>0</v>
      </c>
      <c r="C27" s="595">
        <v>0</v>
      </c>
      <c r="D27" s="595">
        <v>0</v>
      </c>
      <c r="E27" s="595">
        <v>0</v>
      </c>
      <c r="F27" s="595">
        <v>0</v>
      </c>
      <c r="G27" s="595">
        <v>0</v>
      </c>
      <c r="H27" s="595">
        <v>0</v>
      </c>
      <c r="I27" s="595">
        <v>0</v>
      </c>
      <c r="J27" s="595">
        <v>0</v>
      </c>
      <c r="K27" s="596">
        <v>0</v>
      </c>
    </row>
    <row r="28" spans="1:11" s="16" customFormat="1" ht="15" customHeight="1" x14ac:dyDescent="0.2">
      <c r="A28" s="15" t="s">
        <v>114</v>
      </c>
      <c r="B28" s="588">
        <f>SUM(B29:B34)</f>
        <v>0</v>
      </c>
      <c r="C28" s="588">
        <f t="shared" ref="C28:K28" si="3">SUM(C29:C34)</f>
        <v>1.6666666666666665</v>
      </c>
      <c r="D28" s="588">
        <f t="shared" si="3"/>
        <v>3.9000000000000004</v>
      </c>
      <c r="E28" s="588">
        <f t="shared" si="3"/>
        <v>0</v>
      </c>
      <c r="F28" s="588">
        <f t="shared" si="3"/>
        <v>0</v>
      </c>
      <c r="G28" s="588">
        <f t="shared" si="3"/>
        <v>0</v>
      </c>
      <c r="H28" s="588">
        <f t="shared" si="3"/>
        <v>0</v>
      </c>
      <c r="I28" s="588">
        <f t="shared" si="3"/>
        <v>2.1166666666666663</v>
      </c>
      <c r="J28" s="588">
        <f t="shared" si="3"/>
        <v>0</v>
      </c>
      <c r="K28" s="593">
        <f t="shared" si="3"/>
        <v>1.6833333333333331</v>
      </c>
    </row>
    <row r="29" spans="1:11" s="16" customFormat="1" ht="15" customHeight="1" x14ac:dyDescent="0.2">
      <c r="A29" s="205" t="s">
        <v>1111</v>
      </c>
      <c r="B29" s="589">
        <v>0</v>
      </c>
      <c r="C29" s="590">
        <v>0</v>
      </c>
      <c r="D29" s="590">
        <v>0</v>
      </c>
      <c r="E29" s="590">
        <v>0</v>
      </c>
      <c r="F29" s="590">
        <v>0</v>
      </c>
      <c r="G29" s="590">
        <v>0</v>
      </c>
      <c r="H29" s="590">
        <v>0</v>
      </c>
      <c r="I29" s="590">
        <v>0.25</v>
      </c>
      <c r="J29" s="590">
        <v>0</v>
      </c>
      <c r="K29" s="591">
        <v>1</v>
      </c>
    </row>
    <row r="30" spans="1:11" s="16" customFormat="1" ht="15" customHeight="1" x14ac:dyDescent="0.2">
      <c r="A30" s="205" t="s">
        <v>1112</v>
      </c>
      <c r="B30" s="589">
        <v>0</v>
      </c>
      <c r="C30" s="590">
        <v>0</v>
      </c>
      <c r="D30" s="590">
        <v>0</v>
      </c>
      <c r="E30" s="590">
        <v>0</v>
      </c>
      <c r="F30" s="590">
        <v>0</v>
      </c>
      <c r="G30" s="590">
        <v>0</v>
      </c>
      <c r="H30" s="590">
        <v>0</v>
      </c>
      <c r="I30" s="590">
        <v>0</v>
      </c>
      <c r="J30" s="590">
        <v>0</v>
      </c>
      <c r="K30" s="591">
        <v>0</v>
      </c>
    </row>
    <row r="31" spans="1:11" s="16" customFormat="1" ht="15" customHeight="1" x14ac:dyDescent="0.2">
      <c r="A31" s="205" t="s">
        <v>1113</v>
      </c>
      <c r="B31" s="589">
        <v>0</v>
      </c>
      <c r="C31" s="590">
        <v>1</v>
      </c>
      <c r="D31" s="590">
        <v>0</v>
      </c>
      <c r="E31" s="590">
        <v>0</v>
      </c>
      <c r="F31" s="590">
        <v>0</v>
      </c>
      <c r="G31" s="590">
        <v>0</v>
      </c>
      <c r="H31" s="590">
        <v>0</v>
      </c>
      <c r="I31" s="590">
        <v>0.16999999999999996</v>
      </c>
      <c r="J31" s="590">
        <v>0</v>
      </c>
      <c r="K31" s="591">
        <v>0</v>
      </c>
    </row>
    <row r="32" spans="1:11" s="16" customFormat="1" ht="15" customHeight="1" x14ac:dyDescent="0.2">
      <c r="A32" s="205" t="s">
        <v>1114</v>
      </c>
      <c r="B32" s="589">
        <v>0</v>
      </c>
      <c r="C32" s="590">
        <v>0.66666666666666663</v>
      </c>
      <c r="D32" s="590">
        <v>1.7333333333333332</v>
      </c>
      <c r="E32" s="590">
        <v>0</v>
      </c>
      <c r="F32" s="590">
        <v>0</v>
      </c>
      <c r="G32" s="590">
        <v>0</v>
      </c>
      <c r="H32" s="590">
        <v>0</v>
      </c>
      <c r="I32" s="590">
        <v>0.33</v>
      </c>
      <c r="J32" s="590">
        <v>0</v>
      </c>
      <c r="K32" s="591">
        <v>8.3333333333333329E-2</v>
      </c>
    </row>
    <row r="33" spans="1:21" s="16" customFormat="1" ht="15" customHeight="1" x14ac:dyDescent="0.2">
      <c r="A33" s="205" t="s">
        <v>1115</v>
      </c>
      <c r="B33" s="589">
        <v>0</v>
      </c>
      <c r="C33" s="590">
        <v>0</v>
      </c>
      <c r="D33" s="590">
        <v>1</v>
      </c>
      <c r="E33" s="590">
        <v>0</v>
      </c>
      <c r="F33" s="590">
        <v>0</v>
      </c>
      <c r="G33" s="590">
        <v>0</v>
      </c>
      <c r="H33" s="590">
        <v>0</v>
      </c>
      <c r="I33" s="590">
        <v>1.1666666666666663</v>
      </c>
      <c r="J33" s="590">
        <v>0</v>
      </c>
      <c r="K33" s="591">
        <v>0</v>
      </c>
    </row>
    <row r="34" spans="1:21" s="16" customFormat="1" ht="15" customHeight="1" x14ac:dyDescent="0.2">
      <c r="A34" s="205" t="s">
        <v>1116</v>
      </c>
      <c r="B34" s="589">
        <v>0</v>
      </c>
      <c r="C34" s="590">
        <v>0</v>
      </c>
      <c r="D34" s="590">
        <v>1.1666666666666667</v>
      </c>
      <c r="E34" s="590">
        <v>0</v>
      </c>
      <c r="F34" s="590">
        <v>0</v>
      </c>
      <c r="G34" s="590">
        <v>0</v>
      </c>
      <c r="H34" s="590">
        <v>0</v>
      </c>
      <c r="I34" s="590">
        <v>0.19999999999999998</v>
      </c>
      <c r="J34" s="590">
        <v>0</v>
      </c>
      <c r="K34" s="591">
        <v>0.59999999999999987</v>
      </c>
    </row>
    <row r="35" spans="1:21" s="16" customFormat="1" ht="15" customHeight="1" thickBot="1" x14ac:dyDescent="0.25">
      <c r="A35" s="527" t="s">
        <v>1117</v>
      </c>
      <c r="B35" s="594">
        <v>0</v>
      </c>
      <c r="C35" s="595">
        <v>0.66666666666666663</v>
      </c>
      <c r="D35" s="595">
        <v>1.5</v>
      </c>
      <c r="E35" s="595">
        <v>0</v>
      </c>
      <c r="F35" s="595">
        <v>0</v>
      </c>
      <c r="G35" s="595">
        <v>0</v>
      </c>
      <c r="H35" s="595">
        <v>0</v>
      </c>
      <c r="I35" s="595">
        <v>1.6966666666666661</v>
      </c>
      <c r="J35" s="595">
        <v>0</v>
      </c>
      <c r="K35" s="596">
        <v>0</v>
      </c>
    </row>
    <row r="36" spans="1:21" s="16" customFormat="1" ht="15" customHeight="1" x14ac:dyDescent="0.2">
      <c r="A36" s="15" t="s">
        <v>115</v>
      </c>
      <c r="B36" s="588">
        <f>SUM(B37:B42)</f>
        <v>0.29999999999999993</v>
      </c>
      <c r="C36" s="588">
        <f t="shared" ref="C36:K36" si="4">SUM(C37:C42)</f>
        <v>2.6166666666666658</v>
      </c>
      <c r="D36" s="588">
        <f t="shared" si="4"/>
        <v>19.479166666666607</v>
      </c>
      <c r="E36" s="588">
        <f t="shared" si="4"/>
        <v>8.2375000000000096</v>
      </c>
      <c r="F36" s="588">
        <f t="shared" si="4"/>
        <v>1.9749999999999999</v>
      </c>
      <c r="G36" s="588">
        <f t="shared" si="4"/>
        <v>3.5166666666666671</v>
      </c>
      <c r="H36" s="588">
        <f t="shared" si="4"/>
        <v>0</v>
      </c>
      <c r="I36" s="588">
        <f t="shared" si="4"/>
        <v>22.290499999999994</v>
      </c>
      <c r="J36" s="588">
        <f t="shared" si="4"/>
        <v>0</v>
      </c>
      <c r="K36" s="593">
        <f t="shared" si="4"/>
        <v>9.9274999999999984</v>
      </c>
    </row>
    <row r="37" spans="1:21" s="16" customFormat="1" ht="15" customHeight="1" x14ac:dyDescent="0.2">
      <c r="A37" s="205" t="s">
        <v>1111</v>
      </c>
      <c r="B37" s="589">
        <v>0.29999999999999993</v>
      </c>
      <c r="C37" s="590">
        <v>0</v>
      </c>
      <c r="D37" s="590">
        <v>0</v>
      </c>
      <c r="E37" s="590">
        <v>0</v>
      </c>
      <c r="F37" s="590">
        <v>0</v>
      </c>
      <c r="G37" s="590">
        <v>0</v>
      </c>
      <c r="H37" s="590">
        <v>0</v>
      </c>
      <c r="I37" s="590">
        <v>0</v>
      </c>
      <c r="J37" s="590">
        <v>0</v>
      </c>
      <c r="K37" s="591">
        <v>0</v>
      </c>
    </row>
    <row r="38" spans="1:21" s="16" customFormat="1" ht="15" customHeight="1" x14ac:dyDescent="0.2">
      <c r="A38" s="205" t="s">
        <v>1112</v>
      </c>
      <c r="B38" s="589">
        <v>0</v>
      </c>
      <c r="C38" s="590">
        <v>0</v>
      </c>
      <c r="D38" s="590">
        <v>2.5000000000000005E-2</v>
      </c>
      <c r="E38" s="590">
        <v>0</v>
      </c>
      <c r="F38" s="590">
        <v>0</v>
      </c>
      <c r="G38" s="590">
        <v>0</v>
      </c>
      <c r="H38" s="590">
        <v>0</v>
      </c>
      <c r="I38" s="590">
        <v>0</v>
      </c>
      <c r="J38" s="590">
        <v>0</v>
      </c>
      <c r="K38" s="591">
        <v>7.4999999999999997E-2</v>
      </c>
    </row>
    <row r="39" spans="1:21" s="16" customFormat="1" ht="15" customHeight="1" x14ac:dyDescent="0.2">
      <c r="A39" s="205" t="s">
        <v>1113</v>
      </c>
      <c r="B39" s="589">
        <v>0</v>
      </c>
      <c r="C39" s="590">
        <v>0</v>
      </c>
      <c r="D39" s="590">
        <v>0.22499999999999998</v>
      </c>
      <c r="E39" s="590">
        <v>0</v>
      </c>
      <c r="F39" s="590">
        <v>0</v>
      </c>
      <c r="G39" s="590">
        <v>0</v>
      </c>
      <c r="H39" s="590">
        <v>0</v>
      </c>
      <c r="I39" s="590">
        <v>0</v>
      </c>
      <c r="J39" s="590">
        <v>0</v>
      </c>
      <c r="K39" s="591">
        <v>0</v>
      </c>
    </row>
    <row r="40" spans="1:21" s="16" customFormat="1" ht="15" customHeight="1" x14ac:dyDescent="0.2">
      <c r="A40" s="205" t="s">
        <v>1114</v>
      </c>
      <c r="B40" s="589">
        <v>0</v>
      </c>
      <c r="C40" s="590">
        <v>2.6166666666666658</v>
      </c>
      <c r="D40" s="590">
        <v>15.891666666666607</v>
      </c>
      <c r="E40" s="590">
        <v>4.0208333333333384</v>
      </c>
      <c r="F40" s="590">
        <v>0.39166666666666666</v>
      </c>
      <c r="G40" s="590">
        <v>2.5166666666666671</v>
      </c>
      <c r="H40" s="590">
        <v>0</v>
      </c>
      <c r="I40" s="590">
        <v>12.437499999999995</v>
      </c>
      <c r="J40" s="590">
        <v>0</v>
      </c>
      <c r="K40" s="591">
        <v>6.806666666666664</v>
      </c>
    </row>
    <row r="41" spans="1:21" s="16" customFormat="1" ht="15" customHeight="1" x14ac:dyDescent="0.2">
      <c r="A41" s="205" t="s">
        <v>1115</v>
      </c>
      <c r="B41" s="589">
        <v>0</v>
      </c>
      <c r="C41" s="590">
        <v>0</v>
      </c>
      <c r="D41" s="590">
        <v>0.59999999999999987</v>
      </c>
      <c r="E41" s="590">
        <v>1.075</v>
      </c>
      <c r="F41" s="590">
        <v>0</v>
      </c>
      <c r="G41" s="590">
        <v>1</v>
      </c>
      <c r="H41" s="590">
        <v>0</v>
      </c>
      <c r="I41" s="590">
        <v>1.991666666666666</v>
      </c>
      <c r="J41" s="590">
        <v>0</v>
      </c>
      <c r="K41" s="591">
        <v>0.83333333333333337</v>
      </c>
    </row>
    <row r="42" spans="1:21" s="16" customFormat="1" ht="15" customHeight="1" x14ac:dyDescent="0.2">
      <c r="A42" s="205" t="s">
        <v>1116</v>
      </c>
      <c r="B42" s="592">
        <v>0</v>
      </c>
      <c r="C42" s="590">
        <v>0</v>
      </c>
      <c r="D42" s="590">
        <v>2.7375000000000007</v>
      </c>
      <c r="E42" s="590">
        <v>3.1416666666666706</v>
      </c>
      <c r="F42" s="590">
        <v>1.5833333333333333</v>
      </c>
      <c r="G42" s="590">
        <v>0</v>
      </c>
      <c r="H42" s="590">
        <v>0</v>
      </c>
      <c r="I42" s="590">
        <v>7.8613333333333353</v>
      </c>
      <c r="J42" s="590">
        <v>0</v>
      </c>
      <c r="K42" s="591">
        <v>2.2125000000000004</v>
      </c>
    </row>
    <row r="43" spans="1:21" s="16" customFormat="1" ht="15" customHeight="1" thickBot="1" x14ac:dyDescent="0.25">
      <c r="A43" s="527" t="s">
        <v>1117</v>
      </c>
      <c r="B43" s="594">
        <v>0</v>
      </c>
      <c r="C43" s="595">
        <v>0.79999999999999993</v>
      </c>
      <c r="D43" s="595">
        <v>11.587499999999984</v>
      </c>
      <c r="E43" s="595">
        <v>4.9500000000000037</v>
      </c>
      <c r="F43" s="595">
        <v>0.39166666666666666</v>
      </c>
      <c r="G43" s="595">
        <v>2.5166666666666671</v>
      </c>
      <c r="H43" s="595">
        <v>0</v>
      </c>
      <c r="I43" s="595">
        <v>12.262500000000008</v>
      </c>
      <c r="J43" s="595">
        <v>0</v>
      </c>
      <c r="K43" s="596">
        <v>5.2374999999999989</v>
      </c>
    </row>
    <row r="44" spans="1:21" s="16" customFormat="1" ht="15" customHeight="1" x14ac:dyDescent="0.2">
      <c r="A44" s="15" t="s">
        <v>116</v>
      </c>
      <c r="B44" s="588">
        <f>SUM(B45:B50)</f>
        <v>0.16666666666666666</v>
      </c>
      <c r="C44" s="588">
        <f t="shared" ref="C44:K44" si="5">SUM(C45:C50)</f>
        <v>0.125</v>
      </c>
      <c r="D44" s="588">
        <f t="shared" si="5"/>
        <v>4.4874999999999989</v>
      </c>
      <c r="E44" s="588">
        <f t="shared" si="5"/>
        <v>0.97499999999999964</v>
      </c>
      <c r="F44" s="588">
        <f t="shared" si="5"/>
        <v>3.2333333333333343</v>
      </c>
      <c r="G44" s="588">
        <f t="shared" si="5"/>
        <v>0</v>
      </c>
      <c r="H44" s="588">
        <f t="shared" si="5"/>
        <v>0</v>
      </c>
      <c r="I44" s="588">
        <f t="shared" si="5"/>
        <v>9.0833333333333339</v>
      </c>
      <c r="J44" s="588">
        <f t="shared" si="5"/>
        <v>0</v>
      </c>
      <c r="K44" s="593">
        <f t="shared" si="5"/>
        <v>1.5750000000000002</v>
      </c>
      <c r="U44" s="597"/>
    </row>
    <row r="45" spans="1:21" s="16" customFormat="1" ht="15" customHeight="1" x14ac:dyDescent="0.2">
      <c r="A45" s="205" t="s">
        <v>1111</v>
      </c>
      <c r="B45" s="589">
        <v>0</v>
      </c>
      <c r="C45" s="590">
        <v>0</v>
      </c>
      <c r="D45" s="590">
        <v>0</v>
      </c>
      <c r="E45" s="590">
        <v>0</v>
      </c>
      <c r="F45" s="590">
        <v>4.1666666666666664E-2</v>
      </c>
      <c r="G45" s="590">
        <v>0</v>
      </c>
      <c r="H45" s="590">
        <v>0</v>
      </c>
      <c r="I45" s="590">
        <v>0</v>
      </c>
      <c r="J45" s="590">
        <v>0</v>
      </c>
      <c r="K45" s="591">
        <v>0</v>
      </c>
    </row>
    <row r="46" spans="1:21" s="16" customFormat="1" ht="15" customHeight="1" x14ac:dyDescent="0.2">
      <c r="A46" s="205" t="s">
        <v>1112</v>
      </c>
      <c r="B46" s="589">
        <v>0</v>
      </c>
      <c r="C46" s="590">
        <v>0</v>
      </c>
      <c r="D46" s="590">
        <v>0</v>
      </c>
      <c r="E46" s="590">
        <v>0</v>
      </c>
      <c r="F46" s="590">
        <v>0</v>
      </c>
      <c r="G46" s="590">
        <v>0</v>
      </c>
      <c r="H46" s="590">
        <v>0</v>
      </c>
      <c r="I46" s="590">
        <v>7.4999999999999997E-2</v>
      </c>
      <c r="J46" s="590">
        <v>0</v>
      </c>
      <c r="K46" s="591">
        <v>0</v>
      </c>
    </row>
    <row r="47" spans="1:21" s="16" customFormat="1" ht="15" customHeight="1" x14ac:dyDescent="0.2">
      <c r="A47" s="205" t="s">
        <v>1113</v>
      </c>
      <c r="B47" s="589">
        <v>0</v>
      </c>
      <c r="C47" s="590">
        <v>0</v>
      </c>
      <c r="D47" s="590">
        <v>0</v>
      </c>
      <c r="E47" s="590">
        <v>0</v>
      </c>
      <c r="F47" s="590">
        <v>0</v>
      </c>
      <c r="G47" s="590">
        <v>0</v>
      </c>
      <c r="H47" s="590">
        <v>0</v>
      </c>
      <c r="I47" s="590">
        <v>0</v>
      </c>
      <c r="J47" s="590">
        <v>0</v>
      </c>
      <c r="K47" s="591">
        <v>0</v>
      </c>
    </row>
    <row r="48" spans="1:21" s="16" customFormat="1" ht="15" customHeight="1" x14ac:dyDescent="0.2">
      <c r="A48" s="205" t="s">
        <v>1114</v>
      </c>
      <c r="B48" s="589">
        <v>0</v>
      </c>
      <c r="C48" s="590">
        <v>0.125</v>
      </c>
      <c r="D48" s="590">
        <v>4.4749999999999988</v>
      </c>
      <c r="E48" s="590">
        <v>0.97499999999999964</v>
      </c>
      <c r="F48" s="590">
        <v>1.2250000000000008</v>
      </c>
      <c r="G48" s="590">
        <v>0</v>
      </c>
      <c r="H48" s="590">
        <v>0</v>
      </c>
      <c r="I48" s="590">
        <v>4.9499999999999993</v>
      </c>
      <c r="J48" s="590">
        <v>0</v>
      </c>
      <c r="K48" s="591">
        <v>1.2750000000000001</v>
      </c>
    </row>
    <row r="49" spans="1:11" s="16" customFormat="1" ht="15" customHeight="1" x14ac:dyDescent="0.2">
      <c r="A49" s="205" t="s">
        <v>1115</v>
      </c>
      <c r="B49" s="589">
        <v>0</v>
      </c>
      <c r="C49" s="590">
        <v>0</v>
      </c>
      <c r="D49" s="590">
        <v>0</v>
      </c>
      <c r="E49" s="590">
        <v>0</v>
      </c>
      <c r="F49" s="590">
        <v>0.54166666666666663</v>
      </c>
      <c r="G49" s="590">
        <v>0</v>
      </c>
      <c r="H49" s="590">
        <v>0</v>
      </c>
      <c r="I49" s="590">
        <v>1.3999999999999992</v>
      </c>
      <c r="J49" s="590">
        <v>0</v>
      </c>
      <c r="K49" s="591">
        <v>0.29999999999999993</v>
      </c>
    </row>
    <row r="50" spans="1:11" s="16" customFormat="1" ht="15" customHeight="1" x14ac:dyDescent="0.2">
      <c r="A50" s="205" t="s">
        <v>1116</v>
      </c>
      <c r="B50" s="592">
        <v>0.16666666666666666</v>
      </c>
      <c r="C50" s="590">
        <v>0</v>
      </c>
      <c r="D50" s="590">
        <v>1.2500000000000002E-2</v>
      </c>
      <c r="E50" s="590">
        <v>0</v>
      </c>
      <c r="F50" s="590">
        <v>1.425</v>
      </c>
      <c r="G50" s="590">
        <v>0</v>
      </c>
      <c r="H50" s="590">
        <v>0</v>
      </c>
      <c r="I50" s="590">
        <v>2.658333333333335</v>
      </c>
      <c r="J50" s="590">
        <v>0</v>
      </c>
      <c r="K50" s="591">
        <v>0</v>
      </c>
    </row>
    <row r="51" spans="1:11" s="16" customFormat="1" ht="15" customHeight="1" thickBot="1" x14ac:dyDescent="0.25">
      <c r="A51" s="527" t="s">
        <v>1117</v>
      </c>
      <c r="B51" s="594">
        <v>0.16666666666666666</v>
      </c>
      <c r="C51" s="595">
        <v>0</v>
      </c>
      <c r="D51" s="595">
        <v>2.0416666666666674</v>
      </c>
      <c r="E51" s="595">
        <v>0.19999999999999998</v>
      </c>
      <c r="F51" s="595">
        <v>0.8666666666666667</v>
      </c>
      <c r="G51" s="595">
        <v>0</v>
      </c>
      <c r="H51" s="595">
        <v>0</v>
      </c>
      <c r="I51" s="595">
        <v>5.7083333333333321</v>
      </c>
      <c r="J51" s="595">
        <v>0</v>
      </c>
      <c r="K51" s="596">
        <v>1.575</v>
      </c>
    </row>
    <row r="52" spans="1:11" s="16" customFormat="1" ht="15" customHeight="1" x14ac:dyDescent="0.2">
      <c r="A52" s="15" t="s">
        <v>117</v>
      </c>
      <c r="B52" s="588">
        <f>SUM(B53:B58)</f>
        <v>1</v>
      </c>
      <c r="C52" s="588">
        <f t="shared" ref="C52:K52" si="6">SUM(C53:C58)</f>
        <v>0.64999999999999991</v>
      </c>
      <c r="D52" s="588">
        <f t="shared" si="6"/>
        <v>9.4083333333333439</v>
      </c>
      <c r="E52" s="588">
        <f t="shared" si="6"/>
        <v>1.6333333333333324</v>
      </c>
      <c r="F52" s="588">
        <f t="shared" si="6"/>
        <v>5.2166666666666668</v>
      </c>
      <c r="G52" s="588">
        <f t="shared" si="6"/>
        <v>0</v>
      </c>
      <c r="H52" s="588">
        <f t="shared" si="6"/>
        <v>0</v>
      </c>
      <c r="I52" s="588">
        <f t="shared" si="6"/>
        <v>2.316666666666666</v>
      </c>
      <c r="J52" s="588">
        <f t="shared" si="6"/>
        <v>0</v>
      </c>
      <c r="K52" s="593">
        <f t="shared" si="6"/>
        <v>5.5916666666666659</v>
      </c>
    </row>
    <row r="53" spans="1:11" s="16" customFormat="1" ht="15" customHeight="1" x14ac:dyDescent="0.2">
      <c r="A53" s="205" t="s">
        <v>1111</v>
      </c>
      <c r="B53" s="589">
        <v>0</v>
      </c>
      <c r="C53" s="590">
        <v>0</v>
      </c>
      <c r="D53" s="590">
        <v>0</v>
      </c>
      <c r="E53" s="590">
        <v>0</v>
      </c>
      <c r="F53" s="590">
        <v>0</v>
      </c>
      <c r="G53" s="590">
        <v>0</v>
      </c>
      <c r="H53" s="590">
        <v>0</v>
      </c>
      <c r="I53" s="590">
        <v>0</v>
      </c>
      <c r="J53" s="590">
        <v>0</v>
      </c>
      <c r="K53" s="591">
        <v>0</v>
      </c>
    </row>
    <row r="54" spans="1:11" s="16" customFormat="1" ht="15" customHeight="1" x14ac:dyDescent="0.2">
      <c r="A54" s="205" t="s">
        <v>1112</v>
      </c>
      <c r="B54" s="589">
        <v>0</v>
      </c>
      <c r="C54" s="590">
        <v>0</v>
      </c>
      <c r="D54" s="590">
        <v>0</v>
      </c>
      <c r="E54" s="590">
        <v>0</v>
      </c>
      <c r="F54" s="590">
        <v>0</v>
      </c>
      <c r="G54" s="590">
        <v>0</v>
      </c>
      <c r="H54" s="590">
        <v>0</v>
      </c>
      <c r="I54" s="590">
        <v>0</v>
      </c>
      <c r="J54" s="590">
        <v>0</v>
      </c>
      <c r="K54" s="591">
        <v>0</v>
      </c>
    </row>
    <row r="55" spans="1:11" s="16" customFormat="1" ht="15" customHeight="1" x14ac:dyDescent="0.2">
      <c r="A55" s="205" t="s">
        <v>1113</v>
      </c>
      <c r="B55" s="589">
        <v>0</v>
      </c>
      <c r="C55" s="590">
        <v>0</v>
      </c>
      <c r="D55" s="590">
        <v>0</v>
      </c>
      <c r="E55" s="590">
        <v>0</v>
      </c>
      <c r="F55" s="590">
        <v>0</v>
      </c>
      <c r="G55" s="590">
        <v>0</v>
      </c>
      <c r="H55" s="590">
        <v>0</v>
      </c>
      <c r="I55" s="590">
        <v>0</v>
      </c>
      <c r="J55" s="590">
        <v>0</v>
      </c>
      <c r="K55" s="591">
        <v>0</v>
      </c>
    </row>
    <row r="56" spans="1:11" s="16" customFormat="1" ht="15" customHeight="1" x14ac:dyDescent="0.2">
      <c r="A56" s="205" t="s">
        <v>1114</v>
      </c>
      <c r="B56" s="589">
        <v>1</v>
      </c>
      <c r="C56" s="590">
        <v>0.64999999999999991</v>
      </c>
      <c r="D56" s="590">
        <v>8.4083333333333439</v>
      </c>
      <c r="E56" s="590">
        <v>1.4333333333333325</v>
      </c>
      <c r="F56" s="590">
        <v>1.8666666666666669</v>
      </c>
      <c r="G56" s="590">
        <v>0</v>
      </c>
      <c r="H56" s="590">
        <v>0</v>
      </c>
      <c r="I56" s="590">
        <v>0.41666666666666669</v>
      </c>
      <c r="J56" s="590">
        <v>0</v>
      </c>
      <c r="K56" s="591">
        <v>5.2583333333333329</v>
      </c>
    </row>
    <row r="57" spans="1:11" s="16" customFormat="1" ht="15" customHeight="1" x14ac:dyDescent="0.2">
      <c r="A57" s="205" t="s">
        <v>1115</v>
      </c>
      <c r="B57" s="589">
        <v>0</v>
      </c>
      <c r="C57" s="590">
        <v>0</v>
      </c>
      <c r="D57" s="590">
        <v>0.29999999999999993</v>
      </c>
      <c r="E57" s="590">
        <v>0</v>
      </c>
      <c r="F57" s="590">
        <v>1.3499999999999999</v>
      </c>
      <c r="G57" s="590">
        <v>0</v>
      </c>
      <c r="H57" s="590">
        <v>0</v>
      </c>
      <c r="I57" s="590">
        <v>1.8999999999999992</v>
      </c>
      <c r="J57" s="590">
        <v>0</v>
      </c>
      <c r="K57" s="591">
        <v>0</v>
      </c>
    </row>
    <row r="58" spans="1:11" s="16" customFormat="1" ht="15" customHeight="1" x14ac:dyDescent="0.2">
      <c r="A58" s="205" t="s">
        <v>1116</v>
      </c>
      <c r="B58" s="592">
        <v>0</v>
      </c>
      <c r="C58" s="590">
        <v>0</v>
      </c>
      <c r="D58" s="590">
        <v>0.70000000000000007</v>
      </c>
      <c r="E58" s="590">
        <v>0.19999999999999998</v>
      </c>
      <c r="F58" s="590">
        <v>2</v>
      </c>
      <c r="G58" s="590">
        <v>0</v>
      </c>
      <c r="H58" s="590">
        <v>0</v>
      </c>
      <c r="I58" s="590">
        <v>0</v>
      </c>
      <c r="J58" s="590">
        <v>0</v>
      </c>
      <c r="K58" s="591">
        <v>0.33333333333333331</v>
      </c>
    </row>
    <row r="59" spans="1:11" s="16" customFormat="1" ht="15" customHeight="1" thickBot="1" x14ac:dyDescent="0.25">
      <c r="A59" s="527" t="s">
        <v>1117</v>
      </c>
      <c r="B59" s="594">
        <v>1</v>
      </c>
      <c r="C59" s="595">
        <v>0.5</v>
      </c>
      <c r="D59" s="595">
        <v>4.5083333333333391</v>
      </c>
      <c r="E59" s="595">
        <v>1.0833333333333319</v>
      </c>
      <c r="F59" s="595">
        <v>4.2666666666666719</v>
      </c>
      <c r="G59" s="595">
        <v>0</v>
      </c>
      <c r="H59" s="595">
        <v>0</v>
      </c>
      <c r="I59" s="595">
        <v>1.4000000000000001</v>
      </c>
      <c r="J59" s="595">
        <v>0</v>
      </c>
      <c r="K59" s="596">
        <v>5.1583333333333323</v>
      </c>
    </row>
    <row r="60" spans="1:11" s="16" customFormat="1" ht="15" customHeight="1" x14ac:dyDescent="0.2">
      <c r="A60" s="15" t="s">
        <v>118</v>
      </c>
      <c r="B60" s="588">
        <f>SUM(B61:B66)</f>
        <v>0.83333333333333337</v>
      </c>
      <c r="C60" s="588">
        <f t="shared" ref="C60:K60" si="7">SUM(C61:C66)</f>
        <v>0</v>
      </c>
      <c r="D60" s="588">
        <f t="shared" si="7"/>
        <v>3.1749999999999998</v>
      </c>
      <c r="E60" s="588">
        <f t="shared" si="7"/>
        <v>6.666666666666668E-2</v>
      </c>
      <c r="F60" s="588">
        <f t="shared" si="7"/>
        <v>1</v>
      </c>
      <c r="G60" s="588">
        <f t="shared" si="7"/>
        <v>0</v>
      </c>
      <c r="H60" s="588">
        <f t="shared" si="7"/>
        <v>0</v>
      </c>
      <c r="I60" s="588">
        <f t="shared" si="7"/>
        <v>8.8979166666666654</v>
      </c>
      <c r="J60" s="588">
        <f t="shared" si="7"/>
        <v>0</v>
      </c>
      <c r="K60" s="593">
        <f t="shared" si="7"/>
        <v>1.8883333333333332</v>
      </c>
    </row>
    <row r="61" spans="1:11" s="16" customFormat="1" ht="15" customHeight="1" x14ac:dyDescent="0.2">
      <c r="A61" s="205" t="s">
        <v>1111</v>
      </c>
      <c r="B61" s="589">
        <v>0</v>
      </c>
      <c r="C61" s="590">
        <v>0</v>
      </c>
      <c r="D61" s="590">
        <v>0</v>
      </c>
      <c r="E61" s="590">
        <v>0</v>
      </c>
      <c r="F61" s="590">
        <v>1</v>
      </c>
      <c r="G61" s="590">
        <v>0</v>
      </c>
      <c r="H61" s="590">
        <v>0</v>
      </c>
      <c r="I61" s="590">
        <v>8.3333333333333329E-2</v>
      </c>
      <c r="J61" s="590">
        <v>0</v>
      </c>
      <c r="K61" s="591">
        <v>0</v>
      </c>
    </row>
    <row r="62" spans="1:11" s="16" customFormat="1" ht="15" customHeight="1" x14ac:dyDescent="0.2">
      <c r="A62" s="205" t="s">
        <v>1112</v>
      </c>
      <c r="B62" s="589">
        <v>0</v>
      </c>
      <c r="C62" s="590">
        <v>0</v>
      </c>
      <c r="D62" s="590">
        <v>0</v>
      </c>
      <c r="E62" s="590">
        <v>0</v>
      </c>
      <c r="F62" s="590">
        <v>0</v>
      </c>
      <c r="G62" s="590">
        <v>0</v>
      </c>
      <c r="H62" s="590">
        <v>0</v>
      </c>
      <c r="I62" s="590">
        <v>0</v>
      </c>
      <c r="J62" s="590">
        <v>0</v>
      </c>
      <c r="K62" s="591">
        <v>0</v>
      </c>
    </row>
    <row r="63" spans="1:11" s="16" customFormat="1" ht="15" customHeight="1" x14ac:dyDescent="0.2">
      <c r="A63" s="205" t="s">
        <v>1113</v>
      </c>
      <c r="B63" s="589">
        <v>0</v>
      </c>
      <c r="C63" s="590">
        <v>0</v>
      </c>
      <c r="D63" s="590">
        <v>0</v>
      </c>
      <c r="E63" s="590">
        <v>0</v>
      </c>
      <c r="F63" s="590">
        <v>0</v>
      </c>
      <c r="G63" s="590">
        <v>0</v>
      </c>
      <c r="H63" s="590">
        <v>0</v>
      </c>
      <c r="I63" s="590">
        <v>0</v>
      </c>
      <c r="J63" s="590">
        <v>0</v>
      </c>
      <c r="K63" s="591">
        <v>0</v>
      </c>
    </row>
    <row r="64" spans="1:11" s="16" customFormat="1" ht="15" customHeight="1" x14ac:dyDescent="0.2">
      <c r="A64" s="205" t="s">
        <v>1114</v>
      </c>
      <c r="B64" s="589">
        <v>0</v>
      </c>
      <c r="C64" s="590">
        <v>0</v>
      </c>
      <c r="D64" s="590">
        <v>1.5416666666666667</v>
      </c>
      <c r="E64" s="590">
        <v>5.000000000000001E-2</v>
      </c>
      <c r="F64" s="590">
        <v>0</v>
      </c>
      <c r="G64" s="590">
        <v>0</v>
      </c>
      <c r="H64" s="590">
        <v>0</v>
      </c>
      <c r="I64" s="590">
        <v>3.2145833333333331</v>
      </c>
      <c r="J64" s="590">
        <v>0</v>
      </c>
      <c r="K64" s="591">
        <v>1.8333333333333333</v>
      </c>
    </row>
    <row r="65" spans="1:11" s="16" customFormat="1" ht="15" customHeight="1" x14ac:dyDescent="0.2">
      <c r="A65" s="205" t="s">
        <v>1115</v>
      </c>
      <c r="B65" s="589">
        <v>0.75</v>
      </c>
      <c r="C65" s="590">
        <v>0</v>
      </c>
      <c r="D65" s="590">
        <v>0.54166666666666663</v>
      </c>
      <c r="E65" s="590">
        <v>0</v>
      </c>
      <c r="F65" s="590">
        <v>0</v>
      </c>
      <c r="G65" s="590">
        <v>0</v>
      </c>
      <c r="H65" s="590">
        <v>0</v>
      </c>
      <c r="I65" s="590">
        <v>0.33333333333333331</v>
      </c>
      <c r="J65" s="590">
        <v>0</v>
      </c>
      <c r="K65" s="591">
        <v>0</v>
      </c>
    </row>
    <row r="66" spans="1:11" s="16" customFormat="1" ht="15" customHeight="1" x14ac:dyDescent="0.2">
      <c r="A66" s="205" t="s">
        <v>1116</v>
      </c>
      <c r="B66" s="589">
        <v>8.3333333333333329E-2</v>
      </c>
      <c r="C66" s="590">
        <v>0</v>
      </c>
      <c r="D66" s="590">
        <v>1.0916666666666666</v>
      </c>
      <c r="E66" s="590">
        <v>1.6666666666666666E-2</v>
      </c>
      <c r="F66" s="590">
        <v>0</v>
      </c>
      <c r="G66" s="590">
        <v>0</v>
      </c>
      <c r="H66" s="590">
        <v>0</v>
      </c>
      <c r="I66" s="590">
        <v>5.2666666666666648</v>
      </c>
      <c r="J66" s="590">
        <v>0</v>
      </c>
      <c r="K66" s="591">
        <v>5.5E-2</v>
      </c>
    </row>
    <row r="67" spans="1:11" s="16" customFormat="1" ht="15" customHeight="1" thickBot="1" x14ac:dyDescent="0.25">
      <c r="A67" s="527" t="s">
        <v>1117</v>
      </c>
      <c r="B67" s="594">
        <v>0</v>
      </c>
      <c r="C67" s="595">
        <v>0</v>
      </c>
      <c r="D67" s="595">
        <v>1.0833333333333333</v>
      </c>
      <c r="E67" s="595">
        <v>1.6666666666666666E-2</v>
      </c>
      <c r="F67" s="595">
        <v>1</v>
      </c>
      <c r="G67" s="595">
        <v>0</v>
      </c>
      <c r="H67" s="595">
        <v>0</v>
      </c>
      <c r="I67" s="595">
        <v>3.7145833333333313</v>
      </c>
      <c r="J67" s="595">
        <v>0</v>
      </c>
      <c r="K67" s="596">
        <v>1.8333333333333333</v>
      </c>
    </row>
    <row r="68" spans="1:11" s="16" customFormat="1" ht="15" customHeight="1" x14ac:dyDescent="0.2">
      <c r="A68" s="15" t="s">
        <v>119</v>
      </c>
      <c r="B68" s="588">
        <f>SUM(B69:B74)</f>
        <v>0</v>
      </c>
      <c r="C68" s="588">
        <f t="shared" ref="C68:K68" si="8">SUM(C69:C74)</f>
        <v>0</v>
      </c>
      <c r="D68" s="588">
        <f t="shared" si="8"/>
        <v>3.3000000000000056</v>
      </c>
      <c r="E68" s="588">
        <f t="shared" si="8"/>
        <v>4.3833333333333355</v>
      </c>
      <c r="F68" s="588">
        <f t="shared" si="8"/>
        <v>0.46</v>
      </c>
      <c r="G68" s="588">
        <f t="shared" si="8"/>
        <v>0</v>
      </c>
      <c r="H68" s="588">
        <f t="shared" si="8"/>
        <v>0</v>
      </c>
      <c r="I68" s="588">
        <f t="shared" si="8"/>
        <v>1.2436666666666667</v>
      </c>
      <c r="J68" s="588">
        <f t="shared" si="8"/>
        <v>0</v>
      </c>
      <c r="K68" s="593">
        <f t="shared" si="8"/>
        <v>2.7669166666666665</v>
      </c>
    </row>
    <row r="69" spans="1:11" s="16" customFormat="1" ht="15" customHeight="1" x14ac:dyDescent="0.2">
      <c r="A69" s="205" t="s">
        <v>1111</v>
      </c>
      <c r="B69" s="589">
        <v>0</v>
      </c>
      <c r="C69" s="590">
        <v>0</v>
      </c>
      <c r="D69" s="590">
        <v>0</v>
      </c>
      <c r="E69" s="590">
        <v>0</v>
      </c>
      <c r="F69" s="590">
        <v>0</v>
      </c>
      <c r="G69" s="590">
        <v>0</v>
      </c>
      <c r="H69" s="590">
        <v>0</v>
      </c>
      <c r="I69" s="590">
        <v>0</v>
      </c>
      <c r="J69" s="590">
        <v>0</v>
      </c>
      <c r="K69" s="591">
        <v>0</v>
      </c>
    </row>
    <row r="70" spans="1:11" s="16" customFormat="1" ht="15" customHeight="1" x14ac:dyDescent="0.2">
      <c r="A70" s="205" t="s">
        <v>1112</v>
      </c>
      <c r="B70" s="589">
        <v>0</v>
      </c>
      <c r="C70" s="590">
        <v>0</v>
      </c>
      <c r="D70" s="590">
        <v>0</v>
      </c>
      <c r="E70" s="590">
        <v>0</v>
      </c>
      <c r="F70" s="590">
        <v>0</v>
      </c>
      <c r="G70" s="590">
        <v>0</v>
      </c>
      <c r="H70" s="590">
        <v>0</v>
      </c>
      <c r="I70" s="590">
        <v>0</v>
      </c>
      <c r="J70" s="590">
        <v>0</v>
      </c>
      <c r="K70" s="591">
        <v>0</v>
      </c>
    </row>
    <row r="71" spans="1:11" s="16" customFormat="1" ht="15" customHeight="1" x14ac:dyDescent="0.2">
      <c r="A71" s="205" t="s">
        <v>1113</v>
      </c>
      <c r="B71" s="589">
        <v>0</v>
      </c>
      <c r="C71" s="590">
        <v>0</v>
      </c>
      <c r="D71" s="590">
        <v>0</v>
      </c>
      <c r="E71" s="590">
        <v>0</v>
      </c>
      <c r="F71" s="590">
        <v>0</v>
      </c>
      <c r="G71" s="590">
        <v>0</v>
      </c>
      <c r="H71" s="590">
        <v>0</v>
      </c>
      <c r="I71" s="590">
        <v>0</v>
      </c>
      <c r="J71" s="590">
        <v>0</v>
      </c>
      <c r="K71" s="591">
        <v>0</v>
      </c>
    </row>
    <row r="72" spans="1:11" s="16" customFormat="1" ht="15" customHeight="1" x14ac:dyDescent="0.2">
      <c r="A72" s="205" t="s">
        <v>1114</v>
      </c>
      <c r="B72" s="589">
        <v>0</v>
      </c>
      <c r="C72" s="590">
        <v>0</v>
      </c>
      <c r="D72" s="590">
        <v>2.5000000000000053</v>
      </c>
      <c r="E72" s="590">
        <v>2.9083333333333354</v>
      </c>
      <c r="F72" s="590">
        <v>0</v>
      </c>
      <c r="G72" s="590">
        <v>0</v>
      </c>
      <c r="H72" s="590">
        <v>0</v>
      </c>
      <c r="I72" s="590">
        <v>0.22666666666666666</v>
      </c>
      <c r="J72" s="590">
        <v>0</v>
      </c>
      <c r="K72" s="591">
        <v>0.73333333333333328</v>
      </c>
    </row>
    <row r="73" spans="1:11" s="16" customFormat="1" ht="15" customHeight="1" x14ac:dyDescent="0.2">
      <c r="A73" s="205" t="s">
        <v>1115</v>
      </c>
      <c r="B73" s="589">
        <v>0</v>
      </c>
      <c r="C73" s="590">
        <v>0</v>
      </c>
      <c r="D73" s="590">
        <v>9.9999999999999992E-2</v>
      </c>
      <c r="E73" s="590">
        <v>0</v>
      </c>
      <c r="F73" s="590">
        <v>0</v>
      </c>
      <c r="G73" s="590">
        <v>0</v>
      </c>
      <c r="H73" s="590">
        <v>0</v>
      </c>
      <c r="I73" s="590">
        <v>0</v>
      </c>
      <c r="J73" s="590">
        <v>0</v>
      </c>
      <c r="K73" s="591">
        <v>0</v>
      </c>
    </row>
    <row r="74" spans="1:11" s="16" customFormat="1" ht="15" customHeight="1" x14ac:dyDescent="0.2">
      <c r="A74" s="205" t="s">
        <v>1116</v>
      </c>
      <c r="B74" s="592">
        <v>0</v>
      </c>
      <c r="C74" s="590">
        <v>0</v>
      </c>
      <c r="D74" s="590">
        <v>0.70000000000000007</v>
      </c>
      <c r="E74" s="590">
        <v>1.4750000000000003</v>
      </c>
      <c r="F74" s="590">
        <v>0.46</v>
      </c>
      <c r="G74" s="590">
        <v>0</v>
      </c>
      <c r="H74" s="590">
        <v>0</v>
      </c>
      <c r="I74" s="590">
        <v>1.0170000000000001</v>
      </c>
      <c r="J74" s="590">
        <v>0</v>
      </c>
      <c r="K74" s="591">
        <v>2.0335833333333331</v>
      </c>
    </row>
    <row r="75" spans="1:11" s="16" customFormat="1" ht="15" customHeight="1" thickBot="1" x14ac:dyDescent="0.25">
      <c r="A75" s="527" t="s">
        <v>1117</v>
      </c>
      <c r="B75" s="594">
        <v>0</v>
      </c>
      <c r="C75" s="595">
        <v>0</v>
      </c>
      <c r="D75" s="595">
        <v>0.87499999999999922</v>
      </c>
      <c r="E75" s="595">
        <v>2.2874999999999992</v>
      </c>
      <c r="F75" s="595">
        <v>0</v>
      </c>
      <c r="G75" s="595">
        <v>0</v>
      </c>
      <c r="H75" s="595">
        <v>0</v>
      </c>
      <c r="I75" s="595">
        <v>0.65166666666666639</v>
      </c>
      <c r="J75" s="595">
        <v>0</v>
      </c>
      <c r="K75" s="596">
        <v>1.7669166666666669</v>
      </c>
    </row>
    <row r="76" spans="1:11" s="16" customFormat="1" ht="15" customHeight="1" x14ac:dyDescent="0.2">
      <c r="A76" s="15" t="s">
        <v>120</v>
      </c>
      <c r="B76" s="588">
        <f>SUM(B77:B82)</f>
        <v>0</v>
      </c>
      <c r="C76" s="588">
        <f t="shared" ref="C76:K76" si="9">SUM(C77:C82)</f>
        <v>1</v>
      </c>
      <c r="D76" s="588">
        <f t="shared" si="9"/>
        <v>5.1833333333333336</v>
      </c>
      <c r="E76" s="588">
        <f t="shared" si="9"/>
        <v>2.3583333333333334</v>
      </c>
      <c r="F76" s="588">
        <f t="shared" si="9"/>
        <v>0</v>
      </c>
      <c r="G76" s="588">
        <f t="shared" si="9"/>
        <v>0</v>
      </c>
      <c r="H76" s="588">
        <f t="shared" si="9"/>
        <v>0</v>
      </c>
      <c r="I76" s="588">
        <f t="shared" si="9"/>
        <v>17.016666666666666</v>
      </c>
      <c r="J76" s="588">
        <f t="shared" si="9"/>
        <v>0</v>
      </c>
      <c r="K76" s="593">
        <f t="shared" si="9"/>
        <v>3.9616666666666669</v>
      </c>
    </row>
    <row r="77" spans="1:11" s="16" customFormat="1" ht="15" customHeight="1" x14ac:dyDescent="0.2">
      <c r="A77" s="205" t="s">
        <v>1111</v>
      </c>
      <c r="B77" s="589">
        <v>0</v>
      </c>
      <c r="C77" s="590">
        <v>0</v>
      </c>
      <c r="D77" s="590">
        <v>0.75</v>
      </c>
      <c r="E77" s="590">
        <v>0</v>
      </c>
      <c r="F77" s="590">
        <v>0</v>
      </c>
      <c r="G77" s="590">
        <v>0</v>
      </c>
      <c r="H77" s="590">
        <v>0</v>
      </c>
      <c r="I77" s="590">
        <v>0.45000000000000012</v>
      </c>
      <c r="J77" s="590">
        <v>0</v>
      </c>
      <c r="K77" s="591">
        <v>0</v>
      </c>
    </row>
    <row r="78" spans="1:11" s="16" customFormat="1" ht="15" customHeight="1" x14ac:dyDescent="0.2">
      <c r="A78" s="205" t="s">
        <v>1112</v>
      </c>
      <c r="B78" s="589">
        <v>0</v>
      </c>
      <c r="C78" s="590">
        <v>0</v>
      </c>
      <c r="D78" s="590">
        <v>0</v>
      </c>
      <c r="E78" s="590">
        <v>0</v>
      </c>
      <c r="F78" s="590">
        <v>0</v>
      </c>
      <c r="G78" s="590">
        <v>0</v>
      </c>
      <c r="H78" s="590">
        <v>0</v>
      </c>
      <c r="I78" s="590">
        <v>1</v>
      </c>
      <c r="J78" s="590">
        <v>0</v>
      </c>
      <c r="K78" s="591">
        <v>0</v>
      </c>
    </row>
    <row r="79" spans="1:11" s="16" customFormat="1" ht="15" customHeight="1" x14ac:dyDescent="0.2">
      <c r="A79" s="205" t="s">
        <v>1113</v>
      </c>
      <c r="B79" s="589">
        <v>0</v>
      </c>
      <c r="C79" s="590">
        <v>0</v>
      </c>
      <c r="D79" s="590">
        <v>0</v>
      </c>
      <c r="E79" s="590">
        <v>0</v>
      </c>
      <c r="F79" s="590">
        <v>0</v>
      </c>
      <c r="G79" s="590">
        <v>0</v>
      </c>
      <c r="H79" s="590">
        <v>0</v>
      </c>
      <c r="I79" s="590">
        <v>0</v>
      </c>
      <c r="J79" s="590">
        <v>0</v>
      </c>
      <c r="K79" s="591">
        <v>0</v>
      </c>
    </row>
    <row r="80" spans="1:11" s="16" customFormat="1" ht="15" customHeight="1" x14ac:dyDescent="0.2">
      <c r="A80" s="205" t="s">
        <v>1114</v>
      </c>
      <c r="B80" s="589">
        <v>0</v>
      </c>
      <c r="C80" s="590">
        <v>0</v>
      </c>
      <c r="D80" s="590">
        <v>2.375</v>
      </c>
      <c r="E80" s="590">
        <v>2.3583333333333334</v>
      </c>
      <c r="F80" s="590">
        <v>0</v>
      </c>
      <c r="G80" s="590">
        <v>0</v>
      </c>
      <c r="H80" s="590">
        <v>0</v>
      </c>
      <c r="I80" s="590">
        <v>5.6416666666666693</v>
      </c>
      <c r="J80" s="590">
        <v>0</v>
      </c>
      <c r="K80" s="591">
        <v>3.1076666666666668</v>
      </c>
    </row>
    <row r="81" spans="1:11" s="16" customFormat="1" ht="15" customHeight="1" x14ac:dyDescent="0.2">
      <c r="A81" s="205" t="s">
        <v>1115</v>
      </c>
      <c r="B81" s="589">
        <v>0</v>
      </c>
      <c r="C81" s="590">
        <v>1</v>
      </c>
      <c r="D81" s="590">
        <v>1.3333333333333333</v>
      </c>
      <c r="E81" s="590">
        <v>0</v>
      </c>
      <c r="F81" s="590">
        <v>0</v>
      </c>
      <c r="G81" s="590">
        <v>0</v>
      </c>
      <c r="H81" s="590">
        <v>0</v>
      </c>
      <c r="I81" s="590">
        <v>2.5583333333333322</v>
      </c>
      <c r="J81" s="590">
        <v>0</v>
      </c>
      <c r="K81" s="591">
        <v>0.17250000000000001</v>
      </c>
    </row>
    <row r="82" spans="1:11" s="16" customFormat="1" ht="15" customHeight="1" x14ac:dyDescent="0.2">
      <c r="A82" s="205" t="s">
        <v>1116</v>
      </c>
      <c r="B82" s="589">
        <v>0</v>
      </c>
      <c r="C82" s="590">
        <v>0</v>
      </c>
      <c r="D82" s="590">
        <v>0.72500000000000009</v>
      </c>
      <c r="E82" s="590">
        <v>0</v>
      </c>
      <c r="F82" s="590">
        <v>0</v>
      </c>
      <c r="G82" s="590">
        <v>0</v>
      </c>
      <c r="H82" s="590">
        <v>0</v>
      </c>
      <c r="I82" s="590">
        <v>7.3666666666666645</v>
      </c>
      <c r="J82" s="590">
        <v>0</v>
      </c>
      <c r="K82" s="591">
        <v>0.68150000000000011</v>
      </c>
    </row>
    <row r="83" spans="1:11" s="16" customFormat="1" ht="15" customHeight="1" thickBot="1" x14ac:dyDescent="0.25">
      <c r="A83" s="527" t="s">
        <v>1117</v>
      </c>
      <c r="B83" s="594">
        <v>0</v>
      </c>
      <c r="C83" s="595">
        <v>0</v>
      </c>
      <c r="D83" s="595">
        <v>2.0999999999999992</v>
      </c>
      <c r="E83" s="595">
        <v>1.3333333333333333</v>
      </c>
      <c r="F83" s="595">
        <v>0</v>
      </c>
      <c r="G83" s="595">
        <v>0</v>
      </c>
      <c r="H83" s="595">
        <v>0</v>
      </c>
      <c r="I83" s="595">
        <v>11.724999999999996</v>
      </c>
      <c r="J83" s="595">
        <v>0</v>
      </c>
      <c r="K83" s="596">
        <v>3.9616666666666678</v>
      </c>
    </row>
    <row r="84" spans="1:11" s="16" customFormat="1" ht="15" customHeight="1" x14ac:dyDescent="0.2">
      <c r="A84" s="15" t="s">
        <v>121</v>
      </c>
      <c r="B84" s="588">
        <f>SUM(B85:B90)</f>
        <v>1.3333333333333333</v>
      </c>
      <c r="C84" s="588">
        <f t="shared" ref="C84:K84" si="10">SUM(C85:C90)</f>
        <v>8.5</v>
      </c>
      <c r="D84" s="588">
        <f t="shared" si="10"/>
        <v>17.572916666666664</v>
      </c>
      <c r="E84" s="588">
        <f t="shared" si="10"/>
        <v>4.9725000000000001</v>
      </c>
      <c r="F84" s="588">
        <f t="shared" si="10"/>
        <v>22.364583333333336</v>
      </c>
      <c r="G84" s="588">
        <f t="shared" si="10"/>
        <v>5</v>
      </c>
      <c r="H84" s="588">
        <f t="shared" si="10"/>
        <v>0</v>
      </c>
      <c r="I84" s="588">
        <f t="shared" si="10"/>
        <v>19.452333333333335</v>
      </c>
      <c r="J84" s="588">
        <f t="shared" si="10"/>
        <v>0</v>
      </c>
      <c r="K84" s="593">
        <f t="shared" si="10"/>
        <v>15.992750000000001</v>
      </c>
    </row>
    <row r="85" spans="1:11" s="16" customFormat="1" ht="15" customHeight="1" x14ac:dyDescent="0.2">
      <c r="A85" s="205" t="s">
        <v>1111</v>
      </c>
      <c r="B85" s="589">
        <v>1</v>
      </c>
      <c r="C85" s="590">
        <v>0</v>
      </c>
      <c r="D85" s="590">
        <v>2.5</v>
      </c>
      <c r="E85" s="590">
        <v>0</v>
      </c>
      <c r="F85" s="590">
        <v>2.2083333333333335</v>
      </c>
      <c r="G85" s="590">
        <v>1</v>
      </c>
      <c r="H85" s="590">
        <v>0</v>
      </c>
      <c r="I85" s="590">
        <v>0</v>
      </c>
      <c r="J85" s="590">
        <v>0</v>
      </c>
      <c r="K85" s="591">
        <v>0</v>
      </c>
    </row>
    <row r="86" spans="1:11" s="16" customFormat="1" ht="15" customHeight="1" x14ac:dyDescent="0.2">
      <c r="A86" s="205" t="s">
        <v>1112</v>
      </c>
      <c r="B86" s="589">
        <v>0</v>
      </c>
      <c r="C86" s="590">
        <v>0</v>
      </c>
      <c r="D86" s="590">
        <v>1</v>
      </c>
      <c r="E86" s="590">
        <v>1</v>
      </c>
      <c r="F86" s="590">
        <v>2</v>
      </c>
      <c r="G86" s="590">
        <v>0</v>
      </c>
      <c r="H86" s="590">
        <v>0</v>
      </c>
      <c r="I86" s="590">
        <v>0.75</v>
      </c>
      <c r="J86" s="590">
        <v>0</v>
      </c>
      <c r="K86" s="591">
        <v>0</v>
      </c>
    </row>
    <row r="87" spans="1:11" s="16" customFormat="1" ht="15" customHeight="1" x14ac:dyDescent="0.2">
      <c r="A87" s="205" t="s">
        <v>1113</v>
      </c>
      <c r="B87" s="589">
        <v>0</v>
      </c>
      <c r="C87" s="590">
        <v>0</v>
      </c>
      <c r="D87" s="590">
        <v>0</v>
      </c>
      <c r="E87" s="590">
        <v>0</v>
      </c>
      <c r="F87" s="590">
        <v>1</v>
      </c>
      <c r="G87" s="590">
        <v>0</v>
      </c>
      <c r="H87" s="590">
        <v>0</v>
      </c>
      <c r="I87" s="590">
        <v>0.70000000000000018</v>
      </c>
      <c r="J87" s="590">
        <v>0</v>
      </c>
      <c r="K87" s="591">
        <v>0</v>
      </c>
    </row>
    <row r="88" spans="1:11" s="16" customFormat="1" ht="15" customHeight="1" x14ac:dyDescent="0.2">
      <c r="A88" s="205" t="s">
        <v>1114</v>
      </c>
      <c r="B88" s="589">
        <v>0</v>
      </c>
      <c r="C88" s="590">
        <v>2.5</v>
      </c>
      <c r="D88" s="590">
        <v>5.9312499999999995</v>
      </c>
      <c r="E88" s="590">
        <v>1.125</v>
      </c>
      <c r="F88" s="590">
        <v>3.125E-2</v>
      </c>
      <c r="G88" s="590">
        <v>1</v>
      </c>
      <c r="H88" s="590">
        <v>0</v>
      </c>
      <c r="I88" s="590">
        <v>3.6116666666666659</v>
      </c>
      <c r="J88" s="590">
        <v>0</v>
      </c>
      <c r="K88" s="591">
        <v>8.4010833333333341</v>
      </c>
    </row>
    <row r="89" spans="1:11" s="16" customFormat="1" ht="15" customHeight="1" x14ac:dyDescent="0.2">
      <c r="A89" s="205" t="s">
        <v>1115</v>
      </c>
      <c r="B89" s="589">
        <v>0</v>
      </c>
      <c r="C89" s="590">
        <v>2.5</v>
      </c>
      <c r="D89" s="590">
        <v>4.8916666666666666</v>
      </c>
      <c r="E89" s="590">
        <v>8.3333333333333329E-2</v>
      </c>
      <c r="F89" s="590">
        <v>12.125</v>
      </c>
      <c r="G89" s="590">
        <v>3</v>
      </c>
      <c r="H89" s="590">
        <v>0</v>
      </c>
      <c r="I89" s="590">
        <v>8.2666666666666675</v>
      </c>
      <c r="J89" s="590">
        <v>0</v>
      </c>
      <c r="K89" s="591">
        <v>0.17500000000000002</v>
      </c>
    </row>
    <row r="90" spans="1:11" s="16" customFormat="1" ht="15" customHeight="1" x14ac:dyDescent="0.2">
      <c r="A90" s="205" t="s">
        <v>1116</v>
      </c>
      <c r="B90" s="592">
        <v>0.33333333333333331</v>
      </c>
      <c r="C90" s="590">
        <v>3.5</v>
      </c>
      <c r="D90" s="590">
        <v>3.25</v>
      </c>
      <c r="E90" s="590">
        <v>2.7641666666666667</v>
      </c>
      <c r="F90" s="590">
        <v>5</v>
      </c>
      <c r="G90" s="590">
        <v>0</v>
      </c>
      <c r="H90" s="590">
        <v>0</v>
      </c>
      <c r="I90" s="590">
        <v>6.1240000000000014</v>
      </c>
      <c r="J90" s="590">
        <v>0</v>
      </c>
      <c r="K90" s="591">
        <v>7.416666666666667</v>
      </c>
    </row>
    <row r="91" spans="1:11" s="16" customFormat="1" ht="15" customHeight="1" thickBot="1" x14ac:dyDescent="0.25">
      <c r="A91" s="527" t="s">
        <v>1117</v>
      </c>
      <c r="B91" s="594">
        <v>0</v>
      </c>
      <c r="C91" s="595">
        <v>2</v>
      </c>
      <c r="D91" s="595">
        <v>6.9562500000000007</v>
      </c>
      <c r="E91" s="595">
        <v>0.41666666666666669</v>
      </c>
      <c r="F91" s="595">
        <v>14.072916666666666</v>
      </c>
      <c r="G91" s="595">
        <v>2</v>
      </c>
      <c r="H91" s="595">
        <v>0</v>
      </c>
      <c r="I91" s="595">
        <v>8.460666666666663</v>
      </c>
      <c r="J91" s="595">
        <v>0</v>
      </c>
      <c r="K91" s="596">
        <v>14.049999999999999</v>
      </c>
    </row>
    <row r="92" spans="1:11" s="16" customFormat="1" ht="15" customHeight="1" x14ac:dyDescent="0.2">
      <c r="A92" s="15" t="s">
        <v>122</v>
      </c>
      <c r="B92" s="588">
        <f>SUM(B93:B98)</f>
        <v>2.8333333333333335</v>
      </c>
      <c r="C92" s="588">
        <f t="shared" ref="C92:K92" si="11">SUM(C93:C98)</f>
        <v>2.6999999999999993</v>
      </c>
      <c r="D92" s="588">
        <f t="shared" si="11"/>
        <v>13.404166666666669</v>
      </c>
      <c r="E92" s="588">
        <f t="shared" si="11"/>
        <v>0.60833333333333328</v>
      </c>
      <c r="F92" s="588">
        <f t="shared" si="11"/>
        <v>0</v>
      </c>
      <c r="G92" s="588">
        <f t="shared" si="11"/>
        <v>2.933333333333334</v>
      </c>
      <c r="H92" s="588">
        <f t="shared" si="11"/>
        <v>0</v>
      </c>
      <c r="I92" s="588">
        <f t="shared" si="11"/>
        <v>108.13133333333343</v>
      </c>
      <c r="J92" s="588">
        <f t="shared" si="11"/>
        <v>0</v>
      </c>
      <c r="K92" s="593">
        <f t="shared" si="11"/>
        <v>17.858250000000005</v>
      </c>
    </row>
    <row r="93" spans="1:11" s="16" customFormat="1" ht="15" customHeight="1" x14ac:dyDescent="0.2">
      <c r="A93" s="205" t="s">
        <v>1111</v>
      </c>
      <c r="B93" s="589">
        <v>0.16666666666666666</v>
      </c>
      <c r="C93" s="590">
        <v>0</v>
      </c>
      <c r="D93" s="590">
        <v>0</v>
      </c>
      <c r="E93" s="590">
        <v>0</v>
      </c>
      <c r="F93" s="590">
        <v>0</v>
      </c>
      <c r="G93" s="590">
        <v>0</v>
      </c>
      <c r="H93" s="590">
        <v>0</v>
      </c>
      <c r="I93" s="590">
        <v>5.133333333333332</v>
      </c>
      <c r="J93" s="590">
        <v>0</v>
      </c>
      <c r="K93" s="591">
        <v>0.15333333333333335</v>
      </c>
    </row>
    <row r="94" spans="1:11" s="16" customFormat="1" ht="15" customHeight="1" x14ac:dyDescent="0.2">
      <c r="A94" s="205" t="s">
        <v>1112</v>
      </c>
      <c r="B94" s="589">
        <v>0</v>
      </c>
      <c r="C94" s="590">
        <v>0</v>
      </c>
      <c r="D94" s="590">
        <v>2</v>
      </c>
      <c r="E94" s="590">
        <v>0</v>
      </c>
      <c r="F94" s="590">
        <v>0</v>
      </c>
      <c r="G94" s="590">
        <v>0</v>
      </c>
      <c r="H94" s="590">
        <v>0</v>
      </c>
      <c r="I94" s="590">
        <v>5.2600000000000025</v>
      </c>
      <c r="J94" s="590">
        <v>0</v>
      </c>
      <c r="K94" s="591">
        <v>0</v>
      </c>
    </row>
    <row r="95" spans="1:11" s="16" customFormat="1" ht="15" customHeight="1" x14ac:dyDescent="0.2">
      <c r="A95" s="205" t="s">
        <v>1113</v>
      </c>
      <c r="B95" s="589">
        <v>8.3333333333333329E-2</v>
      </c>
      <c r="C95" s="590">
        <v>0</v>
      </c>
      <c r="D95" s="590">
        <v>0</v>
      </c>
      <c r="E95" s="590">
        <v>0</v>
      </c>
      <c r="F95" s="590">
        <v>0</v>
      </c>
      <c r="G95" s="590">
        <v>0</v>
      </c>
      <c r="H95" s="590">
        <v>0</v>
      </c>
      <c r="I95" s="590">
        <v>0.19999999999999998</v>
      </c>
      <c r="J95" s="590">
        <v>0</v>
      </c>
      <c r="K95" s="591">
        <v>0</v>
      </c>
    </row>
    <row r="96" spans="1:11" s="16" customFormat="1" ht="15" customHeight="1" x14ac:dyDescent="0.2">
      <c r="A96" s="205" t="s">
        <v>1114</v>
      </c>
      <c r="B96" s="589">
        <v>2</v>
      </c>
      <c r="C96" s="590">
        <v>2.6999999999999993</v>
      </c>
      <c r="D96" s="590">
        <v>5.2875000000000005</v>
      </c>
      <c r="E96" s="590">
        <v>0.60833333333333328</v>
      </c>
      <c r="F96" s="590">
        <v>0</v>
      </c>
      <c r="G96" s="590">
        <v>2.433333333333334</v>
      </c>
      <c r="H96" s="590">
        <v>0</v>
      </c>
      <c r="I96" s="590">
        <v>21.065500000000004</v>
      </c>
      <c r="J96" s="590">
        <v>0</v>
      </c>
      <c r="K96" s="591">
        <v>7.6575000000000015</v>
      </c>
    </row>
    <row r="97" spans="1:11" s="16" customFormat="1" ht="15" customHeight="1" x14ac:dyDescent="0.2">
      <c r="A97" s="205" t="s">
        <v>1115</v>
      </c>
      <c r="B97" s="589">
        <v>8.3333333333333329E-2</v>
      </c>
      <c r="C97" s="590">
        <v>0</v>
      </c>
      <c r="D97" s="590">
        <v>4</v>
      </c>
      <c r="E97" s="590">
        <v>0</v>
      </c>
      <c r="F97" s="590">
        <v>0</v>
      </c>
      <c r="G97" s="590">
        <v>0.5</v>
      </c>
      <c r="H97" s="590">
        <v>0</v>
      </c>
      <c r="I97" s="590">
        <v>26.054166666666646</v>
      </c>
      <c r="J97" s="590">
        <v>0</v>
      </c>
      <c r="K97" s="591">
        <v>4.8645000000000005</v>
      </c>
    </row>
    <row r="98" spans="1:11" s="16" customFormat="1" ht="15" customHeight="1" x14ac:dyDescent="0.2">
      <c r="A98" s="205" t="s">
        <v>1116</v>
      </c>
      <c r="B98" s="592">
        <v>0.5</v>
      </c>
      <c r="C98" s="590">
        <v>0</v>
      </c>
      <c r="D98" s="590">
        <v>2.1166666666666667</v>
      </c>
      <c r="E98" s="590">
        <v>0</v>
      </c>
      <c r="F98" s="590">
        <v>0</v>
      </c>
      <c r="G98" s="590">
        <v>0</v>
      </c>
      <c r="H98" s="590">
        <v>0</v>
      </c>
      <c r="I98" s="590">
        <v>50.418333333333443</v>
      </c>
      <c r="J98" s="590">
        <v>0</v>
      </c>
      <c r="K98" s="591">
        <v>5.1829166666666699</v>
      </c>
    </row>
    <row r="99" spans="1:11" s="16" customFormat="1" ht="15" customHeight="1" thickBot="1" x14ac:dyDescent="0.25">
      <c r="A99" s="527" t="s">
        <v>1117</v>
      </c>
      <c r="B99" s="594">
        <v>8.3333333333333329E-2</v>
      </c>
      <c r="C99" s="595">
        <v>0</v>
      </c>
      <c r="D99" s="595">
        <v>0.5</v>
      </c>
      <c r="E99" s="595">
        <v>0.33333333333333331</v>
      </c>
      <c r="F99" s="595">
        <v>0</v>
      </c>
      <c r="G99" s="595">
        <v>2.9333333333333336</v>
      </c>
      <c r="H99" s="595">
        <v>0</v>
      </c>
      <c r="I99" s="595">
        <v>46.688833333333463</v>
      </c>
      <c r="J99" s="595">
        <v>0</v>
      </c>
      <c r="K99" s="596">
        <v>9.7595833333333371</v>
      </c>
    </row>
    <row r="100" spans="1:11" s="16" customFormat="1" ht="15" customHeight="1" x14ac:dyDescent="0.2">
      <c r="A100" s="15" t="s">
        <v>123</v>
      </c>
      <c r="B100" s="588">
        <f>SUM(B101:B106)</f>
        <v>2.5166666666666662</v>
      </c>
      <c r="C100" s="588">
        <f t="shared" ref="C100:K100" si="12">SUM(C101:C106)</f>
        <v>6</v>
      </c>
      <c r="D100" s="588">
        <f t="shared" si="12"/>
        <v>11.358333333333333</v>
      </c>
      <c r="E100" s="588">
        <f t="shared" si="12"/>
        <v>1.9400000000000004</v>
      </c>
      <c r="F100" s="588">
        <f t="shared" si="12"/>
        <v>3.5</v>
      </c>
      <c r="G100" s="588">
        <f t="shared" si="12"/>
        <v>0</v>
      </c>
      <c r="H100" s="588">
        <f t="shared" si="12"/>
        <v>0</v>
      </c>
      <c r="I100" s="588">
        <f t="shared" si="12"/>
        <v>107.93916666666672</v>
      </c>
      <c r="J100" s="588">
        <f t="shared" si="12"/>
        <v>0</v>
      </c>
      <c r="K100" s="593">
        <f t="shared" si="12"/>
        <v>19.086000000000016</v>
      </c>
    </row>
    <row r="101" spans="1:11" s="16" customFormat="1" ht="15" customHeight="1" x14ac:dyDescent="0.2">
      <c r="A101" s="205" t="s">
        <v>1111</v>
      </c>
      <c r="B101" s="589">
        <v>0</v>
      </c>
      <c r="C101" s="590">
        <v>0</v>
      </c>
      <c r="D101" s="590">
        <v>1</v>
      </c>
      <c r="E101" s="590">
        <v>0.65</v>
      </c>
      <c r="F101" s="590">
        <v>0</v>
      </c>
      <c r="G101" s="590">
        <v>0</v>
      </c>
      <c r="H101" s="590">
        <v>0</v>
      </c>
      <c r="I101" s="590">
        <v>7.4208333333333316</v>
      </c>
      <c r="J101" s="590">
        <v>0</v>
      </c>
      <c r="K101" s="591">
        <v>0.25</v>
      </c>
    </row>
    <row r="102" spans="1:11" s="16" customFormat="1" ht="15" customHeight="1" x14ac:dyDescent="0.2">
      <c r="A102" s="205" t="s">
        <v>1112</v>
      </c>
      <c r="B102" s="589">
        <v>0</v>
      </c>
      <c r="C102" s="590">
        <v>0</v>
      </c>
      <c r="D102" s="590">
        <v>0</v>
      </c>
      <c r="E102" s="590">
        <v>0</v>
      </c>
      <c r="F102" s="590">
        <v>0</v>
      </c>
      <c r="G102" s="590">
        <v>0</v>
      </c>
      <c r="H102" s="590">
        <v>0</v>
      </c>
      <c r="I102" s="590">
        <v>1.8333333333333333</v>
      </c>
      <c r="J102" s="590">
        <v>0</v>
      </c>
      <c r="K102" s="591">
        <v>1</v>
      </c>
    </row>
    <row r="103" spans="1:11" s="16" customFormat="1" ht="15" customHeight="1" x14ac:dyDescent="0.2">
      <c r="A103" s="205" t="s">
        <v>1113</v>
      </c>
      <c r="B103" s="589">
        <v>8.3333333333333329E-2</v>
      </c>
      <c r="C103" s="590">
        <v>1</v>
      </c>
      <c r="D103" s="590">
        <v>1.7083333333333333</v>
      </c>
      <c r="E103" s="590">
        <v>0</v>
      </c>
      <c r="F103" s="590">
        <v>0</v>
      </c>
      <c r="G103" s="590">
        <v>0</v>
      </c>
      <c r="H103" s="590">
        <v>0</v>
      </c>
      <c r="I103" s="590">
        <v>0.25</v>
      </c>
      <c r="J103" s="590">
        <v>0</v>
      </c>
      <c r="K103" s="591">
        <v>0.20833333333333334</v>
      </c>
    </row>
    <row r="104" spans="1:11" s="16" customFormat="1" ht="15" customHeight="1" x14ac:dyDescent="0.2">
      <c r="A104" s="205" t="s">
        <v>1114</v>
      </c>
      <c r="B104" s="589">
        <v>1.5</v>
      </c>
      <c r="C104" s="590">
        <v>3</v>
      </c>
      <c r="D104" s="590">
        <v>3.4</v>
      </c>
      <c r="E104" s="590">
        <v>0.93750000000000033</v>
      </c>
      <c r="F104" s="590">
        <v>0</v>
      </c>
      <c r="G104" s="590">
        <v>0</v>
      </c>
      <c r="H104" s="590">
        <v>0</v>
      </c>
      <c r="I104" s="590">
        <v>25.48083333333334</v>
      </c>
      <c r="J104" s="590">
        <v>0</v>
      </c>
      <c r="K104" s="591">
        <v>6.1164999999999976</v>
      </c>
    </row>
    <row r="105" spans="1:11" s="16" customFormat="1" ht="15" customHeight="1" x14ac:dyDescent="0.2">
      <c r="A105" s="205" t="s">
        <v>1115</v>
      </c>
      <c r="B105" s="589">
        <v>8.3333333333333329E-2</v>
      </c>
      <c r="C105" s="590">
        <v>1</v>
      </c>
      <c r="D105" s="590">
        <v>0.75</v>
      </c>
      <c r="E105" s="590">
        <v>0</v>
      </c>
      <c r="F105" s="590">
        <v>1</v>
      </c>
      <c r="G105" s="590">
        <v>0</v>
      </c>
      <c r="H105" s="590">
        <v>0</v>
      </c>
      <c r="I105" s="590">
        <v>23.375000000000011</v>
      </c>
      <c r="J105" s="590">
        <v>0</v>
      </c>
      <c r="K105" s="591">
        <v>1.7437500000000004</v>
      </c>
    </row>
    <row r="106" spans="1:11" s="16" customFormat="1" ht="15" customHeight="1" x14ac:dyDescent="0.2">
      <c r="A106" s="205" t="s">
        <v>1116</v>
      </c>
      <c r="B106" s="592">
        <v>0.84999999999999976</v>
      </c>
      <c r="C106" s="590">
        <v>1</v>
      </c>
      <c r="D106" s="590">
        <v>4.5</v>
      </c>
      <c r="E106" s="590">
        <v>0.35250000000000004</v>
      </c>
      <c r="F106" s="590">
        <v>2.5</v>
      </c>
      <c r="G106" s="590">
        <v>0</v>
      </c>
      <c r="H106" s="590">
        <v>0</v>
      </c>
      <c r="I106" s="590">
        <v>49.579166666666715</v>
      </c>
      <c r="J106" s="590">
        <v>0</v>
      </c>
      <c r="K106" s="591">
        <v>9.7674166666666853</v>
      </c>
    </row>
    <row r="107" spans="1:11" s="16" customFormat="1" ht="15" customHeight="1" thickBot="1" x14ac:dyDescent="0.25">
      <c r="A107" s="527" t="s">
        <v>1117</v>
      </c>
      <c r="B107" s="594">
        <v>0</v>
      </c>
      <c r="C107" s="595">
        <v>1</v>
      </c>
      <c r="D107" s="595">
        <v>1.8583333333333336</v>
      </c>
      <c r="E107" s="595">
        <v>0.36250000000000004</v>
      </c>
      <c r="F107" s="595">
        <v>0</v>
      </c>
      <c r="G107" s="595">
        <v>0</v>
      </c>
      <c r="H107" s="595">
        <v>0</v>
      </c>
      <c r="I107" s="595">
        <v>27.805833333333325</v>
      </c>
      <c r="J107" s="595">
        <v>0</v>
      </c>
      <c r="K107" s="596">
        <v>7.7748333333333335</v>
      </c>
    </row>
    <row r="108" spans="1:11" s="16" customFormat="1" ht="15" customHeight="1" x14ac:dyDescent="0.2">
      <c r="A108" s="15" t="s">
        <v>124</v>
      </c>
      <c r="B108" s="588">
        <f>SUM(B109:B114)</f>
        <v>2</v>
      </c>
      <c r="C108" s="588">
        <f t="shared" ref="C108:K108" si="13">SUM(C109:C114)</f>
        <v>1.5</v>
      </c>
      <c r="D108" s="588">
        <f t="shared" si="13"/>
        <v>3.4937499999999999</v>
      </c>
      <c r="E108" s="588">
        <f t="shared" si="13"/>
        <v>2.1041666666666665</v>
      </c>
      <c r="F108" s="588">
        <f t="shared" si="13"/>
        <v>1.2</v>
      </c>
      <c r="G108" s="588">
        <f t="shared" si="13"/>
        <v>0</v>
      </c>
      <c r="H108" s="588">
        <f t="shared" si="13"/>
        <v>0</v>
      </c>
      <c r="I108" s="588">
        <f t="shared" si="13"/>
        <v>2.7</v>
      </c>
      <c r="J108" s="588">
        <f t="shared" si="13"/>
        <v>0</v>
      </c>
      <c r="K108" s="593">
        <f t="shared" si="13"/>
        <v>0.82966666666666644</v>
      </c>
    </row>
    <row r="109" spans="1:11" s="16" customFormat="1" ht="15" customHeight="1" x14ac:dyDescent="0.2">
      <c r="A109" s="205" t="s">
        <v>1111</v>
      </c>
      <c r="B109" s="589">
        <v>1</v>
      </c>
      <c r="C109" s="590">
        <v>0</v>
      </c>
      <c r="D109" s="590">
        <v>0</v>
      </c>
      <c r="E109" s="590">
        <v>0</v>
      </c>
      <c r="F109" s="590">
        <v>0</v>
      </c>
      <c r="G109" s="590">
        <v>0</v>
      </c>
      <c r="H109" s="590">
        <v>0</v>
      </c>
      <c r="I109" s="590">
        <v>0</v>
      </c>
      <c r="J109" s="590">
        <v>0</v>
      </c>
      <c r="K109" s="591">
        <v>0</v>
      </c>
    </row>
    <row r="110" spans="1:11" s="16" customFormat="1" ht="15" customHeight="1" x14ac:dyDescent="0.2">
      <c r="A110" s="205" t="s">
        <v>1112</v>
      </c>
      <c r="B110" s="589">
        <v>0</v>
      </c>
      <c r="C110" s="590">
        <v>0</v>
      </c>
      <c r="D110" s="590">
        <v>0</v>
      </c>
      <c r="E110" s="590">
        <v>0</v>
      </c>
      <c r="F110" s="590">
        <v>0</v>
      </c>
      <c r="G110" s="590">
        <v>0</v>
      </c>
      <c r="H110" s="590">
        <v>0</v>
      </c>
      <c r="I110" s="590">
        <v>0.25</v>
      </c>
      <c r="J110" s="590">
        <v>0</v>
      </c>
      <c r="K110" s="591">
        <v>0</v>
      </c>
    </row>
    <row r="111" spans="1:11" s="16" customFormat="1" ht="15" customHeight="1" x14ac:dyDescent="0.2">
      <c r="A111" s="205" t="s">
        <v>1113</v>
      </c>
      <c r="B111" s="589">
        <v>0</v>
      </c>
      <c r="C111" s="590">
        <v>0</v>
      </c>
      <c r="D111" s="590">
        <v>0</v>
      </c>
      <c r="E111" s="590">
        <v>0</v>
      </c>
      <c r="F111" s="590">
        <v>1</v>
      </c>
      <c r="G111" s="590">
        <v>0</v>
      </c>
      <c r="H111" s="590">
        <v>0</v>
      </c>
      <c r="I111" s="590">
        <v>0</v>
      </c>
      <c r="J111" s="590">
        <v>0</v>
      </c>
      <c r="K111" s="591">
        <v>0</v>
      </c>
    </row>
    <row r="112" spans="1:11" s="16" customFormat="1" ht="15" customHeight="1" x14ac:dyDescent="0.2">
      <c r="A112" s="205" t="s">
        <v>1114</v>
      </c>
      <c r="B112" s="589">
        <v>1</v>
      </c>
      <c r="C112" s="590">
        <v>0.5</v>
      </c>
      <c r="D112" s="590">
        <v>2.3541666666666665</v>
      </c>
      <c r="E112" s="590">
        <v>0.75</v>
      </c>
      <c r="F112" s="590">
        <v>0</v>
      </c>
      <c r="G112" s="590">
        <v>0</v>
      </c>
      <c r="H112" s="590">
        <v>0</v>
      </c>
      <c r="I112" s="590">
        <v>0.46666666666666656</v>
      </c>
      <c r="J112" s="590">
        <v>0</v>
      </c>
      <c r="K112" s="591">
        <v>0.82966666666666644</v>
      </c>
    </row>
    <row r="113" spans="1:11" s="16" customFormat="1" ht="15" customHeight="1" x14ac:dyDescent="0.2">
      <c r="A113" s="205" t="s">
        <v>1115</v>
      </c>
      <c r="B113" s="589">
        <v>0</v>
      </c>
      <c r="C113" s="590">
        <v>0</v>
      </c>
      <c r="D113" s="590">
        <v>0</v>
      </c>
      <c r="E113" s="590">
        <v>0.70000000000000007</v>
      </c>
      <c r="F113" s="590">
        <v>0</v>
      </c>
      <c r="G113" s="590">
        <v>0</v>
      </c>
      <c r="H113" s="590">
        <v>0</v>
      </c>
      <c r="I113" s="590">
        <v>0.3166666666666666</v>
      </c>
      <c r="J113" s="590">
        <v>0</v>
      </c>
      <c r="K113" s="591">
        <v>0</v>
      </c>
    </row>
    <row r="114" spans="1:11" s="16" customFormat="1" ht="15" customHeight="1" x14ac:dyDescent="0.2">
      <c r="A114" s="205" t="s">
        <v>1116</v>
      </c>
      <c r="B114" s="592">
        <v>0</v>
      </c>
      <c r="C114" s="590">
        <v>1</v>
      </c>
      <c r="D114" s="590">
        <v>1.1395833333333334</v>
      </c>
      <c r="E114" s="590">
        <v>0.65416666666666645</v>
      </c>
      <c r="F114" s="590">
        <v>0.19999999999999998</v>
      </c>
      <c r="G114" s="590">
        <v>0</v>
      </c>
      <c r="H114" s="590">
        <v>0</v>
      </c>
      <c r="I114" s="590">
        <v>1.6666666666666667</v>
      </c>
      <c r="J114" s="590">
        <v>0</v>
      </c>
      <c r="K114" s="591">
        <v>0</v>
      </c>
    </row>
    <row r="115" spans="1:11" s="16" customFormat="1" ht="15" customHeight="1" thickBot="1" x14ac:dyDescent="0.25">
      <c r="A115" s="527" t="s">
        <v>1117</v>
      </c>
      <c r="B115" s="594">
        <v>1</v>
      </c>
      <c r="C115" s="595">
        <v>1</v>
      </c>
      <c r="D115" s="595">
        <v>2.5562499999999999</v>
      </c>
      <c r="E115" s="595">
        <v>1.1249999999999998</v>
      </c>
      <c r="F115" s="595">
        <v>0.66666666666666663</v>
      </c>
      <c r="G115" s="595">
        <v>0</v>
      </c>
      <c r="H115" s="595">
        <v>0</v>
      </c>
      <c r="I115" s="595">
        <v>0.88333333333333364</v>
      </c>
      <c r="J115" s="595">
        <v>0</v>
      </c>
      <c r="K115" s="596">
        <v>0.47966666666666646</v>
      </c>
    </row>
    <row r="116" spans="1:11" s="16" customFormat="1" ht="15" customHeight="1" x14ac:dyDescent="0.2">
      <c r="A116" s="15" t="s">
        <v>125</v>
      </c>
      <c r="B116" s="588">
        <f>SUM(B117:B122)</f>
        <v>0</v>
      </c>
      <c r="C116" s="588">
        <f t="shared" ref="C116:K116" si="14">SUM(C117:C122)</f>
        <v>1.0166666666666666</v>
      </c>
      <c r="D116" s="588">
        <f t="shared" si="14"/>
        <v>11.208500000000001</v>
      </c>
      <c r="E116" s="588">
        <f t="shared" si="14"/>
        <v>0.26250000000000001</v>
      </c>
      <c r="F116" s="588">
        <f t="shared" si="14"/>
        <v>10.813000000000002</v>
      </c>
      <c r="G116" s="588">
        <f t="shared" si="14"/>
        <v>2.1666666666666665</v>
      </c>
      <c r="H116" s="588">
        <f t="shared" si="14"/>
        <v>0</v>
      </c>
      <c r="I116" s="588">
        <f t="shared" si="14"/>
        <v>10.647916666666669</v>
      </c>
      <c r="J116" s="588">
        <f t="shared" si="14"/>
        <v>0</v>
      </c>
      <c r="K116" s="593">
        <f t="shared" si="14"/>
        <v>3.0965000000000007</v>
      </c>
    </row>
    <row r="117" spans="1:11" s="16" customFormat="1" ht="15" customHeight="1" x14ac:dyDescent="0.2">
      <c r="A117" s="205" t="s">
        <v>1111</v>
      </c>
      <c r="B117" s="589">
        <v>0</v>
      </c>
      <c r="C117" s="590">
        <v>0</v>
      </c>
      <c r="D117" s="590">
        <v>1.5</v>
      </c>
      <c r="E117" s="590">
        <v>0</v>
      </c>
      <c r="F117" s="590">
        <v>0</v>
      </c>
      <c r="G117" s="590">
        <v>0</v>
      </c>
      <c r="H117" s="590">
        <v>0</v>
      </c>
      <c r="I117" s="590">
        <v>1.3000000000000003</v>
      </c>
      <c r="J117" s="590">
        <v>0</v>
      </c>
      <c r="K117" s="591">
        <v>0</v>
      </c>
    </row>
    <row r="118" spans="1:11" s="16" customFormat="1" ht="15" customHeight="1" x14ac:dyDescent="0.2">
      <c r="A118" s="205" t="s">
        <v>1112</v>
      </c>
      <c r="B118" s="589">
        <v>0</v>
      </c>
      <c r="C118" s="590">
        <v>0</v>
      </c>
      <c r="D118" s="590">
        <v>0.84999999999999976</v>
      </c>
      <c r="E118" s="590">
        <v>0</v>
      </c>
      <c r="F118" s="590">
        <v>0</v>
      </c>
      <c r="G118" s="590">
        <v>1.5</v>
      </c>
      <c r="H118" s="590">
        <v>0</v>
      </c>
      <c r="I118" s="590">
        <v>1</v>
      </c>
      <c r="J118" s="590">
        <v>0</v>
      </c>
      <c r="K118" s="591">
        <v>0</v>
      </c>
    </row>
    <row r="119" spans="1:11" s="16" customFormat="1" ht="15" customHeight="1" x14ac:dyDescent="0.2">
      <c r="A119" s="205" t="s">
        <v>1113</v>
      </c>
      <c r="B119" s="589">
        <v>0</v>
      </c>
      <c r="C119" s="590">
        <v>0</v>
      </c>
      <c r="D119" s="590">
        <v>0</v>
      </c>
      <c r="E119" s="590">
        <v>0</v>
      </c>
      <c r="F119" s="590">
        <v>0</v>
      </c>
      <c r="G119" s="590">
        <v>0</v>
      </c>
      <c r="H119" s="590">
        <v>0</v>
      </c>
      <c r="I119" s="590">
        <v>0</v>
      </c>
      <c r="J119" s="590">
        <v>0</v>
      </c>
      <c r="K119" s="591">
        <v>0</v>
      </c>
    </row>
    <row r="120" spans="1:11" s="16" customFormat="1" ht="15" customHeight="1" x14ac:dyDescent="0.2">
      <c r="A120" s="205" t="s">
        <v>1114</v>
      </c>
      <c r="B120" s="589">
        <v>0</v>
      </c>
      <c r="C120" s="590">
        <v>0.16666666666666666</v>
      </c>
      <c r="D120" s="590">
        <v>3.2416666666666671</v>
      </c>
      <c r="E120" s="590">
        <v>0.26250000000000001</v>
      </c>
      <c r="F120" s="590">
        <v>0</v>
      </c>
      <c r="G120" s="590">
        <v>0.5</v>
      </c>
      <c r="H120" s="590">
        <v>0</v>
      </c>
      <c r="I120" s="590">
        <v>2.652083333333334</v>
      </c>
      <c r="J120" s="590">
        <v>0</v>
      </c>
      <c r="K120" s="591">
        <v>2.9761666666666673</v>
      </c>
    </row>
    <row r="121" spans="1:11" s="16" customFormat="1" ht="15" customHeight="1" x14ac:dyDescent="0.2">
      <c r="A121" s="205" t="s">
        <v>1115</v>
      </c>
      <c r="B121" s="589">
        <v>0</v>
      </c>
      <c r="C121" s="590">
        <v>0.85</v>
      </c>
      <c r="D121" s="590">
        <v>3.2293333333333329</v>
      </c>
      <c r="E121" s="590">
        <v>0</v>
      </c>
      <c r="F121" s="590">
        <v>0</v>
      </c>
      <c r="G121" s="590">
        <v>0</v>
      </c>
      <c r="H121" s="590">
        <v>0</v>
      </c>
      <c r="I121" s="590">
        <v>2.5750000000000015</v>
      </c>
      <c r="J121" s="590">
        <v>0</v>
      </c>
      <c r="K121" s="591">
        <v>0</v>
      </c>
    </row>
    <row r="122" spans="1:11" s="16" customFormat="1" ht="15" customHeight="1" x14ac:dyDescent="0.2">
      <c r="A122" s="205" t="s">
        <v>1116</v>
      </c>
      <c r="B122" s="589">
        <v>0</v>
      </c>
      <c r="C122" s="590">
        <v>0</v>
      </c>
      <c r="D122" s="590">
        <v>2.3875000000000011</v>
      </c>
      <c r="E122" s="590">
        <v>0</v>
      </c>
      <c r="F122" s="590">
        <v>10.813000000000002</v>
      </c>
      <c r="G122" s="590">
        <v>0.16666666666666666</v>
      </c>
      <c r="H122" s="590">
        <v>0</v>
      </c>
      <c r="I122" s="590">
        <v>3.1208333333333336</v>
      </c>
      <c r="J122" s="590">
        <v>0</v>
      </c>
      <c r="K122" s="591">
        <v>0.12033333333333336</v>
      </c>
    </row>
    <row r="123" spans="1:11" s="16" customFormat="1" ht="15" customHeight="1" thickBot="1" x14ac:dyDescent="0.25">
      <c r="A123" s="527" t="s">
        <v>1117</v>
      </c>
      <c r="B123" s="594">
        <v>0</v>
      </c>
      <c r="C123" s="595">
        <v>0.16666666666666666</v>
      </c>
      <c r="D123" s="595">
        <v>4.1210000000000031</v>
      </c>
      <c r="E123" s="595">
        <v>0.26250000000000001</v>
      </c>
      <c r="F123" s="595">
        <v>0.5</v>
      </c>
      <c r="G123" s="595">
        <v>1</v>
      </c>
      <c r="H123" s="595">
        <v>0</v>
      </c>
      <c r="I123" s="595">
        <v>4.3920833333333329</v>
      </c>
      <c r="J123" s="595">
        <v>0</v>
      </c>
      <c r="K123" s="596">
        <v>2.1953333333333331</v>
      </c>
    </row>
    <row r="124" spans="1:11" s="16" customFormat="1" ht="15" customHeight="1" x14ac:dyDescent="0.2">
      <c r="A124" s="15" t="s">
        <v>126</v>
      </c>
      <c r="B124" s="588">
        <f>SUM(B125:B130)</f>
        <v>0</v>
      </c>
      <c r="C124" s="588">
        <f t="shared" ref="C124:K124" si="15">SUM(C125:C130)</f>
        <v>0</v>
      </c>
      <c r="D124" s="588">
        <f t="shared" si="15"/>
        <v>1.1000000000000001</v>
      </c>
      <c r="E124" s="588">
        <f t="shared" si="15"/>
        <v>0</v>
      </c>
      <c r="F124" s="588">
        <f t="shared" si="15"/>
        <v>0</v>
      </c>
      <c r="G124" s="588">
        <f t="shared" si="15"/>
        <v>0.70000000000000007</v>
      </c>
      <c r="H124" s="588">
        <f t="shared" si="15"/>
        <v>0</v>
      </c>
      <c r="I124" s="588">
        <f t="shared" si="15"/>
        <v>3.8666666666666667</v>
      </c>
      <c r="J124" s="588">
        <f t="shared" si="15"/>
        <v>0</v>
      </c>
      <c r="K124" s="593">
        <f t="shared" si="15"/>
        <v>6.9916666666666636</v>
      </c>
    </row>
    <row r="125" spans="1:11" s="16" customFormat="1" ht="15" customHeight="1" x14ac:dyDescent="0.2">
      <c r="A125" s="205" t="s">
        <v>1111</v>
      </c>
      <c r="B125" s="589">
        <v>0</v>
      </c>
      <c r="C125" s="590">
        <v>0</v>
      </c>
      <c r="D125" s="590">
        <v>0</v>
      </c>
      <c r="E125" s="590">
        <v>0</v>
      </c>
      <c r="F125" s="590">
        <v>0</v>
      </c>
      <c r="G125" s="590">
        <v>0</v>
      </c>
      <c r="H125" s="590">
        <v>0</v>
      </c>
      <c r="I125" s="590">
        <v>0</v>
      </c>
      <c r="J125" s="590">
        <v>0</v>
      </c>
      <c r="K125" s="591">
        <v>0</v>
      </c>
    </row>
    <row r="126" spans="1:11" s="16" customFormat="1" ht="15" customHeight="1" x14ac:dyDescent="0.2">
      <c r="A126" s="205" t="s">
        <v>1112</v>
      </c>
      <c r="B126" s="589">
        <v>0</v>
      </c>
      <c r="C126" s="590">
        <v>0</v>
      </c>
      <c r="D126" s="590">
        <v>0.25</v>
      </c>
      <c r="E126" s="590">
        <v>0</v>
      </c>
      <c r="F126" s="590">
        <v>0</v>
      </c>
      <c r="G126" s="590">
        <v>0</v>
      </c>
      <c r="H126" s="590">
        <v>0</v>
      </c>
      <c r="I126" s="590">
        <v>0</v>
      </c>
      <c r="J126" s="590">
        <v>0</v>
      </c>
      <c r="K126" s="591">
        <v>0</v>
      </c>
    </row>
    <row r="127" spans="1:11" s="16" customFormat="1" ht="15" customHeight="1" x14ac:dyDescent="0.2">
      <c r="A127" s="205" t="s">
        <v>1113</v>
      </c>
      <c r="B127" s="589">
        <v>0</v>
      </c>
      <c r="C127" s="590">
        <v>0</v>
      </c>
      <c r="D127" s="590">
        <v>0</v>
      </c>
      <c r="E127" s="590">
        <v>0</v>
      </c>
      <c r="F127" s="590">
        <v>0</v>
      </c>
      <c r="G127" s="590">
        <v>0</v>
      </c>
      <c r="H127" s="590">
        <v>0</v>
      </c>
      <c r="I127" s="590">
        <v>0</v>
      </c>
      <c r="J127" s="590">
        <v>0</v>
      </c>
      <c r="K127" s="591">
        <v>0</v>
      </c>
    </row>
    <row r="128" spans="1:11" s="16" customFormat="1" ht="15" customHeight="1" x14ac:dyDescent="0.2">
      <c r="A128" s="205" t="s">
        <v>1114</v>
      </c>
      <c r="B128" s="589">
        <v>0</v>
      </c>
      <c r="C128" s="590">
        <v>0</v>
      </c>
      <c r="D128" s="590">
        <v>0.18333333333333335</v>
      </c>
      <c r="E128" s="590">
        <v>0</v>
      </c>
      <c r="F128" s="590">
        <v>0</v>
      </c>
      <c r="G128" s="590">
        <v>0.70000000000000007</v>
      </c>
      <c r="H128" s="590">
        <v>0</v>
      </c>
      <c r="I128" s="590">
        <v>1.75</v>
      </c>
      <c r="J128" s="590">
        <v>0</v>
      </c>
      <c r="K128" s="591">
        <v>3.8583333333333298</v>
      </c>
    </row>
    <row r="129" spans="1:21" s="16" customFormat="1" ht="15" customHeight="1" x14ac:dyDescent="0.2">
      <c r="A129" s="205" t="s">
        <v>1115</v>
      </c>
      <c r="B129" s="589">
        <v>0</v>
      </c>
      <c r="C129" s="590">
        <v>0</v>
      </c>
      <c r="D129" s="590">
        <v>0</v>
      </c>
      <c r="E129" s="590">
        <v>0</v>
      </c>
      <c r="F129" s="590">
        <v>0</v>
      </c>
      <c r="G129" s="590">
        <v>0</v>
      </c>
      <c r="H129" s="590">
        <v>0</v>
      </c>
      <c r="I129" s="590">
        <v>0</v>
      </c>
      <c r="J129" s="590">
        <v>0</v>
      </c>
      <c r="K129" s="591">
        <v>0</v>
      </c>
    </row>
    <row r="130" spans="1:21" s="16" customFormat="1" ht="15" customHeight="1" x14ac:dyDescent="0.2">
      <c r="A130" s="205" t="s">
        <v>1116</v>
      </c>
      <c r="B130" s="592">
        <v>0</v>
      </c>
      <c r="C130" s="590">
        <v>0</v>
      </c>
      <c r="D130" s="590">
        <v>0.66666666666666663</v>
      </c>
      <c r="E130" s="590">
        <v>0</v>
      </c>
      <c r="F130" s="590">
        <v>0</v>
      </c>
      <c r="G130" s="590">
        <v>0</v>
      </c>
      <c r="H130" s="590">
        <v>0</v>
      </c>
      <c r="I130" s="590">
        <v>2.1166666666666667</v>
      </c>
      <c r="J130" s="590">
        <v>0</v>
      </c>
      <c r="K130" s="591">
        <v>3.1333333333333333</v>
      </c>
      <c r="U130" s="16">
        <v>18.600000000000001</v>
      </c>
    </row>
    <row r="131" spans="1:21" s="16" customFormat="1" ht="15" customHeight="1" thickBot="1" x14ac:dyDescent="0.25">
      <c r="A131" s="527" t="s">
        <v>1117</v>
      </c>
      <c r="B131" s="594">
        <v>0</v>
      </c>
      <c r="C131" s="595">
        <v>0</v>
      </c>
      <c r="D131" s="595">
        <v>0.33333333333333331</v>
      </c>
      <c r="E131" s="595">
        <v>0</v>
      </c>
      <c r="F131" s="595">
        <v>0</v>
      </c>
      <c r="G131" s="595">
        <v>0</v>
      </c>
      <c r="H131" s="595">
        <v>0</v>
      </c>
      <c r="I131" s="595">
        <v>2</v>
      </c>
      <c r="J131" s="595">
        <v>0</v>
      </c>
      <c r="K131" s="596">
        <v>4.125</v>
      </c>
      <c r="U131" s="16">
        <v>18.600000000000001</v>
      </c>
    </row>
    <row r="132" spans="1:21" s="16" customFormat="1" ht="15" customHeight="1" x14ac:dyDescent="0.2">
      <c r="A132" s="15" t="s">
        <v>127</v>
      </c>
      <c r="B132" s="588">
        <f>SUM(B133:B138)</f>
        <v>2</v>
      </c>
      <c r="C132" s="588">
        <f t="shared" ref="C132:K132" si="16">SUM(C133:C138)</f>
        <v>2</v>
      </c>
      <c r="D132" s="588">
        <f t="shared" si="16"/>
        <v>3.5</v>
      </c>
      <c r="E132" s="588">
        <f t="shared" si="16"/>
        <v>0.75</v>
      </c>
      <c r="F132" s="588">
        <f t="shared" si="16"/>
        <v>1</v>
      </c>
      <c r="G132" s="588">
        <f t="shared" si="16"/>
        <v>0</v>
      </c>
      <c r="H132" s="588">
        <f t="shared" si="16"/>
        <v>0</v>
      </c>
      <c r="I132" s="588">
        <f t="shared" si="16"/>
        <v>4.4416666666666664</v>
      </c>
      <c r="J132" s="588">
        <f t="shared" si="16"/>
        <v>0</v>
      </c>
      <c r="K132" s="593">
        <f t="shared" si="16"/>
        <v>2.5754166666666665</v>
      </c>
      <c r="U132" s="16">
        <v>18.600000000000001</v>
      </c>
    </row>
    <row r="133" spans="1:21" s="16" customFormat="1" ht="15" customHeight="1" x14ac:dyDescent="0.2">
      <c r="A133" s="205" t="s">
        <v>1111</v>
      </c>
      <c r="B133" s="589">
        <v>0</v>
      </c>
      <c r="C133" s="590">
        <v>1</v>
      </c>
      <c r="D133" s="590">
        <v>0</v>
      </c>
      <c r="E133" s="590">
        <v>0</v>
      </c>
      <c r="F133" s="590">
        <v>0</v>
      </c>
      <c r="G133" s="590">
        <v>0</v>
      </c>
      <c r="H133" s="590">
        <v>0</v>
      </c>
      <c r="I133" s="590">
        <v>1.1999999999999997</v>
      </c>
      <c r="J133" s="590">
        <v>0</v>
      </c>
      <c r="K133" s="591">
        <v>0</v>
      </c>
    </row>
    <row r="134" spans="1:21" s="16" customFormat="1" ht="15" customHeight="1" x14ac:dyDescent="0.2">
      <c r="A134" s="205" t="s">
        <v>1112</v>
      </c>
      <c r="B134" s="589">
        <v>0</v>
      </c>
      <c r="C134" s="590">
        <v>0</v>
      </c>
      <c r="D134" s="590">
        <v>0.25</v>
      </c>
      <c r="E134" s="590">
        <v>0.75</v>
      </c>
      <c r="F134" s="590">
        <v>0</v>
      </c>
      <c r="G134" s="590">
        <v>0</v>
      </c>
      <c r="H134" s="590">
        <v>0</v>
      </c>
      <c r="I134" s="590">
        <v>0.29999999999999993</v>
      </c>
      <c r="J134" s="590">
        <v>0</v>
      </c>
      <c r="K134" s="591">
        <v>0</v>
      </c>
    </row>
    <row r="135" spans="1:21" s="16" customFormat="1" ht="15" customHeight="1" x14ac:dyDescent="0.2">
      <c r="A135" s="205" t="s">
        <v>1113</v>
      </c>
      <c r="B135" s="589">
        <v>0</v>
      </c>
      <c r="C135" s="590">
        <v>0</v>
      </c>
      <c r="D135" s="590">
        <v>0</v>
      </c>
      <c r="E135" s="590">
        <v>0</v>
      </c>
      <c r="F135" s="590">
        <v>0</v>
      </c>
      <c r="G135" s="590">
        <v>0</v>
      </c>
      <c r="H135" s="590">
        <v>0</v>
      </c>
      <c r="I135" s="590">
        <v>0</v>
      </c>
      <c r="J135" s="590">
        <v>0</v>
      </c>
      <c r="K135" s="591">
        <v>0</v>
      </c>
    </row>
    <row r="136" spans="1:21" s="16" customFormat="1" ht="15" customHeight="1" x14ac:dyDescent="0.2">
      <c r="A136" s="205" t="s">
        <v>1114</v>
      </c>
      <c r="B136" s="589">
        <v>1</v>
      </c>
      <c r="C136" s="590">
        <v>0.5</v>
      </c>
      <c r="D136" s="590">
        <v>1.25</v>
      </c>
      <c r="E136" s="590">
        <v>0</v>
      </c>
      <c r="F136" s="590">
        <v>0</v>
      </c>
      <c r="G136" s="590">
        <v>0</v>
      </c>
      <c r="H136" s="590">
        <v>0</v>
      </c>
      <c r="I136" s="590">
        <v>0.87500000000000011</v>
      </c>
      <c r="J136" s="590">
        <v>0</v>
      </c>
      <c r="K136" s="591">
        <v>1.0499999999999998</v>
      </c>
    </row>
    <row r="137" spans="1:21" s="16" customFormat="1" ht="15" customHeight="1" x14ac:dyDescent="0.2">
      <c r="A137" s="205" t="s">
        <v>1115</v>
      </c>
      <c r="B137" s="589">
        <v>0</v>
      </c>
      <c r="C137" s="590">
        <v>0.5</v>
      </c>
      <c r="D137" s="590">
        <v>1</v>
      </c>
      <c r="E137" s="590">
        <v>0</v>
      </c>
      <c r="F137" s="590">
        <v>1</v>
      </c>
      <c r="G137" s="590">
        <v>0</v>
      </c>
      <c r="H137" s="590">
        <v>0</v>
      </c>
      <c r="I137" s="590">
        <v>0.89999999999999991</v>
      </c>
      <c r="J137" s="590">
        <v>0</v>
      </c>
      <c r="K137" s="591">
        <v>0.96</v>
      </c>
    </row>
    <row r="138" spans="1:21" s="16" customFormat="1" ht="15" customHeight="1" x14ac:dyDescent="0.2">
      <c r="A138" s="205" t="s">
        <v>1116</v>
      </c>
      <c r="B138" s="589">
        <v>1</v>
      </c>
      <c r="C138" s="590">
        <v>0</v>
      </c>
      <c r="D138" s="590">
        <v>1</v>
      </c>
      <c r="E138" s="590">
        <v>0</v>
      </c>
      <c r="F138" s="590">
        <v>0</v>
      </c>
      <c r="G138" s="590">
        <v>0</v>
      </c>
      <c r="H138" s="590">
        <v>0</v>
      </c>
      <c r="I138" s="590">
        <v>1.1666666666666667</v>
      </c>
      <c r="J138" s="590">
        <v>0</v>
      </c>
      <c r="K138" s="591">
        <v>0.56541666666666668</v>
      </c>
    </row>
    <row r="139" spans="1:21" s="16" customFormat="1" ht="15" customHeight="1" thickBot="1" x14ac:dyDescent="0.25">
      <c r="A139" s="527" t="s">
        <v>1117</v>
      </c>
      <c r="B139" s="594">
        <v>0</v>
      </c>
      <c r="C139" s="595">
        <v>0.5</v>
      </c>
      <c r="D139" s="595">
        <v>2.25</v>
      </c>
      <c r="E139" s="595">
        <v>0.75</v>
      </c>
      <c r="F139" s="595">
        <v>1</v>
      </c>
      <c r="G139" s="595">
        <v>0</v>
      </c>
      <c r="H139" s="595">
        <v>0</v>
      </c>
      <c r="I139" s="595">
        <v>3.1666666666666639</v>
      </c>
      <c r="J139" s="595">
        <v>0</v>
      </c>
      <c r="K139" s="596">
        <v>1.6783333333333339</v>
      </c>
    </row>
    <row r="140" spans="1:21" s="16" customFormat="1" ht="12.75" customHeight="1" x14ac:dyDescent="0.2">
      <c r="A140" s="159" t="s">
        <v>407</v>
      </c>
      <c r="B140" s="588">
        <f>SUM(B141:B146)</f>
        <v>0</v>
      </c>
      <c r="C140" s="588">
        <f t="shared" ref="C140:K140" si="17">SUM(C141:C146)</f>
        <v>1.5</v>
      </c>
      <c r="D140" s="588">
        <f t="shared" si="17"/>
        <v>7.438500000000003</v>
      </c>
      <c r="E140" s="588">
        <f t="shared" si="17"/>
        <v>0.43333333333333329</v>
      </c>
      <c r="F140" s="588">
        <f t="shared" si="17"/>
        <v>1.5999999999999999</v>
      </c>
      <c r="G140" s="588">
        <f t="shared" si="17"/>
        <v>0</v>
      </c>
      <c r="H140" s="588">
        <f t="shared" si="17"/>
        <v>0</v>
      </c>
      <c r="I140" s="588">
        <f t="shared" si="17"/>
        <v>9.3219166666666666</v>
      </c>
      <c r="J140" s="588">
        <f t="shared" si="17"/>
        <v>0</v>
      </c>
      <c r="K140" s="593">
        <f t="shared" si="17"/>
        <v>38.655333333333303</v>
      </c>
    </row>
    <row r="141" spans="1:21" s="16" customFormat="1" ht="15" customHeight="1" x14ac:dyDescent="0.2">
      <c r="A141" s="205" t="s">
        <v>1111</v>
      </c>
      <c r="B141" s="589">
        <v>0</v>
      </c>
      <c r="C141" s="590">
        <v>0</v>
      </c>
      <c r="D141" s="590">
        <v>1.1583333333333332</v>
      </c>
      <c r="E141" s="590">
        <v>0</v>
      </c>
      <c r="F141" s="590">
        <v>0</v>
      </c>
      <c r="G141" s="590">
        <v>0</v>
      </c>
      <c r="H141" s="590">
        <v>0</v>
      </c>
      <c r="I141" s="590">
        <v>0</v>
      </c>
      <c r="J141" s="590">
        <v>0</v>
      </c>
      <c r="K141" s="591">
        <v>0</v>
      </c>
    </row>
    <row r="142" spans="1:21" s="16" customFormat="1" ht="15" customHeight="1" x14ac:dyDescent="0.2">
      <c r="A142" s="205" t="s">
        <v>1112</v>
      </c>
      <c r="B142" s="589">
        <v>0</v>
      </c>
      <c r="C142" s="590">
        <v>0</v>
      </c>
      <c r="D142" s="590">
        <v>0</v>
      </c>
      <c r="E142" s="590">
        <v>0.43333333333333329</v>
      </c>
      <c r="F142" s="590">
        <v>0</v>
      </c>
      <c r="G142" s="590">
        <v>0</v>
      </c>
      <c r="H142" s="590">
        <v>0</v>
      </c>
      <c r="I142" s="590">
        <v>0.50024999999999997</v>
      </c>
      <c r="J142" s="590">
        <v>0</v>
      </c>
      <c r="K142" s="591">
        <v>0</v>
      </c>
    </row>
    <row r="143" spans="1:21" s="16" customFormat="1" ht="15" customHeight="1" x14ac:dyDescent="0.2">
      <c r="A143" s="205" t="s">
        <v>1113</v>
      </c>
      <c r="B143" s="589">
        <v>0</v>
      </c>
      <c r="C143" s="590">
        <v>0</v>
      </c>
      <c r="D143" s="590">
        <v>0</v>
      </c>
      <c r="E143" s="590">
        <v>0</v>
      </c>
      <c r="F143" s="590">
        <v>0</v>
      </c>
      <c r="G143" s="590">
        <v>0</v>
      </c>
      <c r="H143" s="590">
        <v>0</v>
      </c>
      <c r="I143" s="590">
        <v>0</v>
      </c>
      <c r="J143" s="590">
        <v>0</v>
      </c>
      <c r="K143" s="591">
        <v>0</v>
      </c>
    </row>
    <row r="144" spans="1:21" s="16" customFormat="1" ht="15" customHeight="1" x14ac:dyDescent="0.2">
      <c r="A144" s="205" t="s">
        <v>1114</v>
      </c>
      <c r="B144" s="589">
        <v>0</v>
      </c>
      <c r="C144" s="590">
        <v>0</v>
      </c>
      <c r="D144" s="590">
        <v>0</v>
      </c>
      <c r="E144" s="590">
        <v>0</v>
      </c>
      <c r="F144" s="590">
        <v>0</v>
      </c>
      <c r="G144" s="590">
        <v>0</v>
      </c>
      <c r="H144" s="590">
        <v>0</v>
      </c>
      <c r="I144" s="590">
        <v>1.85</v>
      </c>
      <c r="J144" s="590">
        <v>0</v>
      </c>
      <c r="K144" s="591">
        <v>11.766416666666633</v>
      </c>
    </row>
    <row r="145" spans="1:22" s="16" customFormat="1" ht="15" customHeight="1" x14ac:dyDescent="0.2">
      <c r="A145" s="205" t="s">
        <v>1115</v>
      </c>
      <c r="B145" s="589">
        <v>0</v>
      </c>
      <c r="C145" s="590">
        <v>1</v>
      </c>
      <c r="D145" s="590">
        <v>0.5625</v>
      </c>
      <c r="E145" s="590">
        <v>0</v>
      </c>
      <c r="F145" s="590">
        <v>0</v>
      </c>
      <c r="G145" s="590">
        <v>0</v>
      </c>
      <c r="H145" s="590">
        <v>0</v>
      </c>
      <c r="I145" s="590">
        <v>0.87916666666666676</v>
      </c>
      <c r="J145" s="590">
        <v>0</v>
      </c>
      <c r="K145" s="591">
        <v>4.9762500000000012</v>
      </c>
    </row>
    <row r="146" spans="1:22" s="16" customFormat="1" ht="15" customHeight="1" x14ac:dyDescent="0.2">
      <c r="A146" s="205" t="s">
        <v>1116</v>
      </c>
      <c r="B146" s="589">
        <v>0</v>
      </c>
      <c r="C146" s="590">
        <v>0.5</v>
      </c>
      <c r="D146" s="590">
        <v>5.7176666666666698</v>
      </c>
      <c r="E146" s="590">
        <v>0</v>
      </c>
      <c r="F146" s="590">
        <v>1.5999999999999999</v>
      </c>
      <c r="G146" s="590">
        <v>0</v>
      </c>
      <c r="H146" s="590">
        <v>0</v>
      </c>
      <c r="I146" s="590">
        <v>6.0925000000000002</v>
      </c>
      <c r="J146" s="590">
        <v>0</v>
      </c>
      <c r="K146" s="591">
        <v>21.912666666666667</v>
      </c>
    </row>
    <row r="147" spans="1:22" s="16" customFormat="1" ht="15" customHeight="1" thickBot="1" x14ac:dyDescent="0.25">
      <c r="A147" s="527" t="s">
        <v>1117</v>
      </c>
      <c r="B147" s="594">
        <v>0</v>
      </c>
      <c r="C147" s="595">
        <v>0</v>
      </c>
      <c r="D147" s="595">
        <v>1.8</v>
      </c>
      <c r="E147" s="595">
        <v>0.43333333333333329</v>
      </c>
      <c r="F147" s="595">
        <v>1</v>
      </c>
      <c r="G147" s="595">
        <v>0</v>
      </c>
      <c r="H147" s="595">
        <v>0</v>
      </c>
      <c r="I147" s="595">
        <v>4.4633333333333329</v>
      </c>
      <c r="J147" s="595">
        <v>0</v>
      </c>
      <c r="K147" s="596">
        <v>26.706000000000003</v>
      </c>
    </row>
    <row r="148" spans="1:22" x14ac:dyDescent="0.2">
      <c r="A148" s="528" t="s">
        <v>1499</v>
      </c>
      <c r="B148" s="588">
        <f>SUM(B149:B154)</f>
        <v>12.983333333333333</v>
      </c>
      <c r="C148" s="588">
        <f t="shared" ref="C148:K148" si="18">SUM(C149:C154)</f>
        <v>29.974999999999998</v>
      </c>
      <c r="D148" s="588">
        <f t="shared" si="18"/>
        <v>120.00949999999995</v>
      </c>
      <c r="E148" s="588">
        <f t="shared" si="18"/>
        <v>28.725000000000009</v>
      </c>
      <c r="F148" s="588">
        <f t="shared" si="18"/>
        <v>52.362583333333333</v>
      </c>
      <c r="G148" s="588">
        <f t="shared" si="18"/>
        <v>15.316666666666668</v>
      </c>
      <c r="H148" s="588">
        <f t="shared" si="18"/>
        <v>0</v>
      </c>
      <c r="I148" s="588">
        <f t="shared" si="18"/>
        <v>335.04975000000013</v>
      </c>
      <c r="J148" s="588">
        <f t="shared" si="18"/>
        <v>0</v>
      </c>
      <c r="K148" s="593">
        <f t="shared" si="18"/>
        <v>133.24666666666661</v>
      </c>
    </row>
    <row r="149" spans="1:22" x14ac:dyDescent="0.2">
      <c r="A149" s="205" t="s">
        <v>1111</v>
      </c>
      <c r="B149" s="598">
        <f>B5+B13+B21+B29+B37+B45+B53+B61+B69+B77+B85+B93+B101+B109+B117+B125+B133+B141</f>
        <v>2.4666666666666668</v>
      </c>
      <c r="C149" s="598">
        <f t="shared" ref="C149:K149" si="19">C5+C13+C21+C29+C37+C45+C53+C61+C69+C77+C85+C93+C101+C109+C117+C125+C133+C141</f>
        <v>1</v>
      </c>
      <c r="D149" s="598">
        <f t="shared" si="19"/>
        <v>6.9083333333333332</v>
      </c>
      <c r="E149" s="598">
        <f t="shared" si="19"/>
        <v>0.65</v>
      </c>
      <c r="F149" s="598">
        <f t="shared" si="19"/>
        <v>3.25</v>
      </c>
      <c r="G149" s="598">
        <f t="shared" si="19"/>
        <v>1</v>
      </c>
      <c r="H149" s="598">
        <f t="shared" si="19"/>
        <v>0</v>
      </c>
      <c r="I149" s="598">
        <f t="shared" si="19"/>
        <v>15.837499999999997</v>
      </c>
      <c r="J149" s="598">
        <f t="shared" si="19"/>
        <v>0</v>
      </c>
      <c r="K149" s="599">
        <f t="shared" si="19"/>
        <v>1.4033333333333333</v>
      </c>
    </row>
    <row r="150" spans="1:22" x14ac:dyDescent="0.2">
      <c r="A150" s="205" t="s">
        <v>1112</v>
      </c>
      <c r="B150" s="598">
        <f t="shared" ref="B150:K155" si="20">B6+B14+B22+B30+B38+B46+B54+B62+B70+B78+B86+B94+B102+B110+B118+B126+B134+B142</f>
        <v>0</v>
      </c>
      <c r="C150" s="598">
        <f t="shared" si="20"/>
        <v>0</v>
      </c>
      <c r="D150" s="598">
        <f t="shared" si="20"/>
        <v>4.375</v>
      </c>
      <c r="E150" s="598">
        <f t="shared" si="20"/>
        <v>2.1833333333333331</v>
      </c>
      <c r="F150" s="598">
        <f t="shared" si="20"/>
        <v>2</v>
      </c>
      <c r="G150" s="598">
        <f t="shared" si="20"/>
        <v>1.5</v>
      </c>
      <c r="H150" s="598">
        <f t="shared" si="20"/>
        <v>0</v>
      </c>
      <c r="I150" s="598">
        <f t="shared" si="20"/>
        <v>10.968583333333337</v>
      </c>
      <c r="J150" s="598">
        <f t="shared" si="20"/>
        <v>0</v>
      </c>
      <c r="K150" s="599">
        <f t="shared" si="20"/>
        <v>1.075</v>
      </c>
    </row>
    <row r="151" spans="1:22" x14ac:dyDescent="0.2">
      <c r="A151" s="205" t="s">
        <v>1113</v>
      </c>
      <c r="B151" s="598">
        <f t="shared" si="20"/>
        <v>0.16666666666666666</v>
      </c>
      <c r="C151" s="598">
        <f t="shared" si="20"/>
        <v>2</v>
      </c>
      <c r="D151" s="598">
        <f t="shared" si="20"/>
        <v>1.9333333333333331</v>
      </c>
      <c r="E151" s="598">
        <f t="shared" si="20"/>
        <v>0</v>
      </c>
      <c r="F151" s="598">
        <f t="shared" si="20"/>
        <v>2</v>
      </c>
      <c r="G151" s="598">
        <f t="shared" si="20"/>
        <v>0</v>
      </c>
      <c r="H151" s="598">
        <f t="shared" si="20"/>
        <v>0</v>
      </c>
      <c r="I151" s="598">
        <f t="shared" si="20"/>
        <v>1.32</v>
      </c>
      <c r="J151" s="598">
        <f t="shared" si="20"/>
        <v>0</v>
      </c>
      <c r="K151" s="599">
        <f t="shared" si="20"/>
        <v>0.20833333333333334</v>
      </c>
    </row>
    <row r="152" spans="1:22" x14ac:dyDescent="0.2">
      <c r="A152" s="205" t="s">
        <v>1114</v>
      </c>
      <c r="B152" s="598">
        <f t="shared" si="20"/>
        <v>6.5</v>
      </c>
      <c r="C152" s="598">
        <f t="shared" si="20"/>
        <v>13.424999999999997</v>
      </c>
      <c r="D152" s="598">
        <f t="shared" si="20"/>
        <v>58.572916666666615</v>
      </c>
      <c r="E152" s="598">
        <f t="shared" si="20"/>
        <v>15.429166666666672</v>
      </c>
      <c r="F152" s="598">
        <f t="shared" si="20"/>
        <v>3.5145833333333343</v>
      </c>
      <c r="G152" s="598">
        <f t="shared" si="20"/>
        <v>7.1500000000000012</v>
      </c>
      <c r="H152" s="598">
        <f t="shared" si="20"/>
        <v>0</v>
      </c>
      <c r="I152" s="598">
        <f t="shared" si="20"/>
        <v>86.568833333333345</v>
      </c>
      <c r="J152" s="598">
        <f t="shared" si="20"/>
        <v>0</v>
      </c>
      <c r="K152" s="599">
        <f t="shared" si="20"/>
        <v>61.753333333333273</v>
      </c>
    </row>
    <row r="153" spans="1:22" x14ac:dyDescent="0.2">
      <c r="A153" s="205" t="s">
        <v>1115</v>
      </c>
      <c r="B153" s="598">
        <f t="shared" si="20"/>
        <v>0.91666666666666674</v>
      </c>
      <c r="C153" s="598">
        <f t="shared" si="20"/>
        <v>6.85</v>
      </c>
      <c r="D153" s="598">
        <f t="shared" si="20"/>
        <v>19.308499999999999</v>
      </c>
      <c r="E153" s="598">
        <f t="shared" si="20"/>
        <v>1.8583333333333334</v>
      </c>
      <c r="F153" s="598">
        <f t="shared" si="20"/>
        <v>16.016666666666666</v>
      </c>
      <c r="G153" s="598">
        <f t="shared" si="20"/>
        <v>4.5</v>
      </c>
      <c r="H153" s="598">
        <f t="shared" si="20"/>
        <v>0</v>
      </c>
      <c r="I153" s="598">
        <f t="shared" si="20"/>
        <v>73.966666666666654</v>
      </c>
      <c r="J153" s="598">
        <f t="shared" si="20"/>
        <v>0</v>
      </c>
      <c r="K153" s="599">
        <f t="shared" si="20"/>
        <v>14.125333333333334</v>
      </c>
    </row>
    <row r="154" spans="1:22" x14ac:dyDescent="0.2">
      <c r="A154" s="205" t="s">
        <v>1116</v>
      </c>
      <c r="B154" s="598">
        <f t="shared" si="20"/>
        <v>2.9333333333333331</v>
      </c>
      <c r="C154" s="598">
        <f t="shared" si="20"/>
        <v>6.7</v>
      </c>
      <c r="D154" s="598">
        <f t="shared" si="20"/>
        <v>28.911416666666675</v>
      </c>
      <c r="E154" s="598">
        <f t="shared" si="20"/>
        <v>8.6041666666666696</v>
      </c>
      <c r="F154" s="598">
        <f t="shared" si="20"/>
        <v>25.581333333333337</v>
      </c>
      <c r="G154" s="598">
        <f t="shared" si="20"/>
        <v>1.1666666666666667</v>
      </c>
      <c r="H154" s="598">
        <f t="shared" si="20"/>
        <v>0</v>
      </c>
      <c r="I154" s="598">
        <f t="shared" si="20"/>
        <v>146.38816666666682</v>
      </c>
      <c r="J154" s="598">
        <f t="shared" si="20"/>
        <v>0</v>
      </c>
      <c r="K154" s="599">
        <f t="shared" si="20"/>
        <v>54.681333333333356</v>
      </c>
    </row>
    <row r="155" spans="1:22" ht="14.25" customHeight="1" thickBot="1" x14ac:dyDescent="0.25">
      <c r="A155" s="527" t="s">
        <v>1117</v>
      </c>
      <c r="B155" s="600">
        <f t="shared" si="20"/>
        <v>2.25</v>
      </c>
      <c r="C155" s="600">
        <f t="shared" si="20"/>
        <v>6.6333333333333337</v>
      </c>
      <c r="D155" s="600">
        <f t="shared" si="20"/>
        <v>44.070999999999991</v>
      </c>
      <c r="E155" s="600">
        <f t="shared" si="20"/>
        <v>13.554166666666669</v>
      </c>
      <c r="F155" s="600">
        <f t="shared" si="20"/>
        <v>23.764583333333338</v>
      </c>
      <c r="G155" s="600">
        <f t="shared" si="20"/>
        <v>8.4500000000000011</v>
      </c>
      <c r="H155" s="600">
        <f t="shared" si="20"/>
        <v>0</v>
      </c>
      <c r="I155" s="600">
        <f t="shared" si="20"/>
        <v>136.01950000000011</v>
      </c>
      <c r="J155" s="600">
        <f t="shared" si="20"/>
        <v>0</v>
      </c>
      <c r="K155" s="601">
        <f t="shared" si="20"/>
        <v>86.301500000000004</v>
      </c>
    </row>
    <row r="156" spans="1:22" x14ac:dyDescent="0.2">
      <c r="B156" s="602"/>
    </row>
    <row r="157" spans="1:22" ht="12.75" customHeight="1" x14ac:dyDescent="0.2">
      <c r="A157" s="851" t="s">
        <v>389</v>
      </c>
      <c r="B157" s="851"/>
      <c r="C157" s="851"/>
      <c r="D157" s="851"/>
      <c r="E157" s="851"/>
      <c r="F157" s="851"/>
      <c r="G157" s="851"/>
      <c r="H157" s="851"/>
      <c r="I157" s="851"/>
      <c r="J157" s="851"/>
      <c r="K157" s="851"/>
    </row>
    <row r="158" spans="1:22" ht="15" customHeight="1" x14ac:dyDescent="0.2">
      <c r="A158" s="844" t="s">
        <v>411</v>
      </c>
      <c r="B158" s="844"/>
      <c r="C158" s="844"/>
      <c r="D158" s="844"/>
      <c r="E158" s="844"/>
      <c r="F158" s="844"/>
      <c r="G158" s="844"/>
      <c r="H158" s="844"/>
      <c r="I158" s="844"/>
      <c r="J158" s="844"/>
      <c r="K158" s="844"/>
    </row>
    <row r="159" spans="1:22" ht="45" customHeight="1" x14ac:dyDescent="0.2">
      <c r="A159" s="784" t="s">
        <v>428</v>
      </c>
      <c r="B159" s="784"/>
      <c r="C159" s="784"/>
      <c r="D159" s="784"/>
      <c r="E159" s="784"/>
      <c r="F159" s="784"/>
      <c r="G159" s="784"/>
      <c r="H159" s="784"/>
      <c r="I159" s="784"/>
      <c r="J159" s="784"/>
      <c r="K159" s="784"/>
      <c r="L159" s="177"/>
      <c r="M159" s="177"/>
      <c r="N159" s="177"/>
      <c r="O159" s="177"/>
      <c r="P159" s="177"/>
      <c r="Q159" s="177"/>
      <c r="R159" s="177"/>
      <c r="S159" s="177"/>
      <c r="T159" s="177"/>
      <c r="U159" s="177"/>
    </row>
    <row r="160" spans="1:22" ht="30" customHeight="1" x14ac:dyDescent="0.2">
      <c r="A160" s="784" t="s">
        <v>413</v>
      </c>
      <c r="B160" s="784"/>
      <c r="C160" s="784"/>
      <c r="D160" s="784"/>
      <c r="E160" s="784"/>
      <c r="F160" s="784"/>
      <c r="G160" s="784"/>
      <c r="H160" s="784"/>
      <c r="I160" s="784"/>
      <c r="J160" s="784"/>
      <c r="K160" s="784"/>
      <c r="L160" s="177"/>
      <c r="M160" s="177"/>
      <c r="N160" s="177"/>
      <c r="O160" s="177"/>
      <c r="P160" s="177"/>
      <c r="Q160" s="177"/>
      <c r="R160" s="177"/>
      <c r="S160" s="177"/>
      <c r="T160" s="177"/>
      <c r="U160" s="177"/>
      <c r="V160" s="177"/>
    </row>
    <row r="161" spans="1:12" x14ac:dyDescent="0.2">
      <c r="A161" s="784" t="s">
        <v>414</v>
      </c>
      <c r="B161" s="784"/>
      <c r="C161" s="784"/>
      <c r="D161" s="784"/>
      <c r="E161" s="784"/>
      <c r="F161" s="784"/>
      <c r="G161" s="784"/>
      <c r="H161" s="784"/>
      <c r="I161" s="784"/>
      <c r="J161" s="784"/>
      <c r="K161" s="784"/>
      <c r="L161" s="784"/>
    </row>
    <row r="162" spans="1:12" ht="26.25" customHeight="1" x14ac:dyDescent="0.2">
      <c r="A162" s="844" t="s">
        <v>1118</v>
      </c>
      <c r="B162" s="844"/>
      <c r="C162" s="844"/>
      <c r="D162" s="844"/>
      <c r="E162" s="844"/>
      <c r="F162" s="844"/>
      <c r="G162" s="844"/>
      <c r="H162" s="844"/>
      <c r="I162" s="844"/>
      <c r="J162" s="844"/>
      <c r="K162" s="844"/>
    </row>
    <row r="163" spans="1:12" x14ac:dyDescent="0.2">
      <c r="A163" s="783"/>
      <c r="B163" s="783"/>
      <c r="C163" s="783"/>
      <c r="D163" s="783"/>
      <c r="E163" s="783"/>
      <c r="F163" s="783"/>
      <c r="G163" s="783"/>
      <c r="H163" s="783"/>
      <c r="I163" s="783"/>
      <c r="J163" s="783"/>
      <c r="K163" s="783"/>
    </row>
    <row r="164" spans="1:12" x14ac:dyDescent="0.2">
      <c r="B164" s="604"/>
    </row>
    <row r="165" spans="1:12" x14ac:dyDescent="0.2">
      <c r="B165" s="604"/>
    </row>
    <row r="166" spans="1:12" x14ac:dyDescent="0.2">
      <c r="B166" s="604"/>
    </row>
    <row r="167" spans="1:12" x14ac:dyDescent="0.2">
      <c r="B167" s="604"/>
    </row>
    <row r="168" spans="1:12" x14ac:dyDescent="0.2">
      <c r="B168" s="604"/>
    </row>
    <row r="169" spans="1:12" x14ac:dyDescent="0.2">
      <c r="B169" s="604"/>
    </row>
    <row r="170" spans="1:12" x14ac:dyDescent="0.2">
      <c r="B170" s="604"/>
    </row>
    <row r="171" spans="1:12" x14ac:dyDescent="0.2">
      <c r="B171" s="604"/>
    </row>
    <row r="172" spans="1:12" x14ac:dyDescent="0.2">
      <c r="B172" s="604"/>
    </row>
    <row r="173" spans="1:12" x14ac:dyDescent="0.2">
      <c r="B173" s="604"/>
    </row>
    <row r="174" spans="1:12" x14ac:dyDescent="0.2">
      <c r="B174" s="604"/>
    </row>
    <row r="175" spans="1:12" x14ac:dyDescent="0.2">
      <c r="B175" s="604"/>
    </row>
    <row r="176" spans="1:12" x14ac:dyDescent="0.2">
      <c r="B176" s="604"/>
    </row>
    <row r="177" spans="2:2" x14ac:dyDescent="0.2">
      <c r="B177" s="604"/>
    </row>
    <row r="178" spans="2:2" x14ac:dyDescent="0.2">
      <c r="B178" s="604"/>
    </row>
    <row r="179" spans="2:2" x14ac:dyDescent="0.2">
      <c r="B179" s="604"/>
    </row>
    <row r="180" spans="2:2" x14ac:dyDescent="0.2">
      <c r="B180" s="604"/>
    </row>
  </sheetData>
  <mergeCells count="12">
    <mergeCell ref="A163:K163"/>
    <mergeCell ref="A1:K1"/>
    <mergeCell ref="A2:A3"/>
    <mergeCell ref="B2:G2"/>
    <mergeCell ref="H2:J2"/>
    <mergeCell ref="K2:K3"/>
    <mergeCell ref="A157:K157"/>
    <mergeCell ref="A158:K158"/>
    <mergeCell ref="A159:K159"/>
    <mergeCell ref="A160:K160"/>
    <mergeCell ref="A161:L161"/>
    <mergeCell ref="A162:K162"/>
  </mergeCells>
  <pageMargins left="0.70866141732283472" right="0.70866141732283472" top="0.74803149606299213" bottom="0.74803149606299213" header="0.31496062992125984" footer="0.31496062992125984"/>
  <pageSetup paperSize="9" scale="55"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8"/>
  <sheetViews>
    <sheetView zoomScaleNormal="100" workbookViewId="0">
      <selection activeCell="D9" sqref="D9"/>
    </sheetView>
  </sheetViews>
  <sheetFormatPr defaultColWidth="9.140625" defaultRowHeight="12.75" x14ac:dyDescent="0.2"/>
  <cols>
    <col min="1" max="1" width="31.7109375" style="19" customWidth="1"/>
    <col min="2" max="2" width="7.42578125" style="5" customWidth="1"/>
    <col min="3" max="3" width="10.7109375" style="5" customWidth="1"/>
    <col min="4" max="4" width="16.85546875" style="5" customWidth="1"/>
    <col min="5" max="5" width="14.5703125" style="5" customWidth="1"/>
    <col min="6" max="16384" width="9.140625" style="5"/>
  </cols>
  <sheetData>
    <row r="1" spans="1:5" ht="42.75" customHeight="1" x14ac:dyDescent="0.2">
      <c r="A1" s="852" t="s">
        <v>447</v>
      </c>
      <c r="B1" s="853"/>
      <c r="C1" s="854"/>
      <c r="D1" s="854"/>
      <c r="E1" s="855"/>
    </row>
    <row r="2" spans="1:5" s="9" customFormat="1" ht="38.25" customHeight="1" x14ac:dyDescent="0.2">
      <c r="A2" s="460" t="s">
        <v>77</v>
      </c>
      <c r="B2" s="747" t="s">
        <v>448</v>
      </c>
      <c r="C2" s="856"/>
      <c r="D2" s="748"/>
      <c r="E2" s="857" t="s">
        <v>449</v>
      </c>
    </row>
    <row r="3" spans="1:5" s="9" customFormat="1" ht="15" customHeight="1" x14ac:dyDescent="0.2">
      <c r="A3" s="859"/>
      <c r="B3" s="861" t="s">
        <v>450</v>
      </c>
      <c r="C3" s="861"/>
      <c r="D3" s="862" t="s">
        <v>451</v>
      </c>
      <c r="E3" s="858"/>
    </row>
    <row r="4" spans="1:5" s="9" customFormat="1" ht="51.75" thickBot="1" x14ac:dyDescent="0.25">
      <c r="A4" s="860"/>
      <c r="B4" s="216" t="s">
        <v>135</v>
      </c>
      <c r="C4" s="216" t="s">
        <v>452</v>
      </c>
      <c r="D4" s="863"/>
      <c r="E4" s="858"/>
    </row>
    <row r="5" spans="1:5" s="16" customFormat="1" x14ac:dyDescent="0.2">
      <c r="A5" s="217" t="s">
        <v>85</v>
      </c>
      <c r="B5" s="218"/>
      <c r="C5" s="218"/>
      <c r="D5" s="218"/>
      <c r="E5" s="219"/>
    </row>
    <row r="6" spans="1:5" s="16" customFormat="1" x14ac:dyDescent="0.2">
      <c r="A6" s="183" t="s">
        <v>453</v>
      </c>
      <c r="B6" s="220">
        <v>0</v>
      </c>
      <c r="C6" s="220">
        <v>0</v>
      </c>
      <c r="D6" s="221"/>
      <c r="E6" s="222">
        <v>0</v>
      </c>
    </row>
    <row r="7" spans="1:5" s="16" customFormat="1" x14ac:dyDescent="0.2">
      <c r="A7" s="183" t="s">
        <v>454</v>
      </c>
      <c r="B7" s="220">
        <v>0</v>
      </c>
      <c r="C7" s="220">
        <v>0</v>
      </c>
      <c r="D7" s="221"/>
      <c r="E7" s="222">
        <v>0</v>
      </c>
    </row>
    <row r="8" spans="1:5" s="16" customFormat="1" x14ac:dyDescent="0.2">
      <c r="A8" s="183" t="s">
        <v>455</v>
      </c>
      <c r="B8" s="220">
        <v>1</v>
      </c>
      <c r="C8" s="220">
        <v>1</v>
      </c>
      <c r="D8" s="221"/>
      <c r="E8" s="222">
        <v>41</v>
      </c>
    </row>
    <row r="9" spans="1:5" s="16" customFormat="1" x14ac:dyDescent="0.2">
      <c r="A9" s="183" t="s">
        <v>454</v>
      </c>
      <c r="B9" s="220">
        <v>0</v>
      </c>
      <c r="C9" s="220">
        <v>0</v>
      </c>
      <c r="D9" s="221"/>
      <c r="E9" s="222">
        <v>0</v>
      </c>
    </row>
    <row r="10" spans="1:5" s="16" customFormat="1" x14ac:dyDescent="0.2">
      <c r="A10" s="223" t="s">
        <v>112</v>
      </c>
      <c r="B10" s="224"/>
      <c r="C10" s="224"/>
      <c r="D10" s="224"/>
      <c r="E10" s="225"/>
    </row>
    <row r="11" spans="1:5" s="16" customFormat="1" x14ac:dyDescent="0.2">
      <c r="A11" s="183" t="s">
        <v>453</v>
      </c>
      <c r="B11" s="220">
        <v>0</v>
      </c>
      <c r="C11" s="220">
        <v>0</v>
      </c>
      <c r="D11" s="221"/>
      <c r="E11" s="222">
        <v>0</v>
      </c>
    </row>
    <row r="12" spans="1:5" s="16" customFormat="1" x14ac:dyDescent="0.2">
      <c r="A12" s="183" t="s">
        <v>454</v>
      </c>
      <c r="B12" s="220">
        <v>0</v>
      </c>
      <c r="C12" s="220">
        <v>0</v>
      </c>
      <c r="D12" s="221"/>
      <c r="E12" s="222">
        <v>0</v>
      </c>
    </row>
    <row r="13" spans="1:5" s="16" customFormat="1" x14ac:dyDescent="0.2">
      <c r="A13" s="183" t="s">
        <v>455</v>
      </c>
      <c r="B13" s="220">
        <v>2</v>
      </c>
      <c r="C13" s="220">
        <v>2</v>
      </c>
      <c r="D13" s="221"/>
      <c r="E13" s="222">
        <v>43</v>
      </c>
    </row>
    <row r="14" spans="1:5" s="16" customFormat="1" x14ac:dyDescent="0.2">
      <c r="A14" s="183" t="s">
        <v>454</v>
      </c>
      <c r="B14" s="220">
        <v>1</v>
      </c>
      <c r="C14" s="220">
        <v>1</v>
      </c>
      <c r="D14" s="221"/>
      <c r="E14" s="222">
        <v>41</v>
      </c>
    </row>
    <row r="15" spans="1:5" x14ac:dyDescent="0.2">
      <c r="A15" s="223" t="s">
        <v>113</v>
      </c>
      <c r="B15" s="224"/>
      <c r="C15" s="224"/>
      <c r="D15" s="224"/>
      <c r="E15" s="225"/>
    </row>
    <row r="16" spans="1:5" x14ac:dyDescent="0.2">
      <c r="A16" s="183" t="s">
        <v>453</v>
      </c>
      <c r="B16" s="220">
        <v>0</v>
      </c>
      <c r="C16" s="220">
        <v>0</v>
      </c>
      <c r="D16" s="226"/>
      <c r="E16" s="222">
        <v>0</v>
      </c>
    </row>
    <row r="17" spans="1:6" x14ac:dyDescent="0.2">
      <c r="A17" s="183" t="s">
        <v>454</v>
      </c>
      <c r="B17" s="220">
        <v>0</v>
      </c>
      <c r="C17" s="220">
        <v>0</v>
      </c>
      <c r="D17" s="226"/>
      <c r="E17" s="222">
        <v>0</v>
      </c>
    </row>
    <row r="18" spans="1:6" x14ac:dyDescent="0.2">
      <c r="A18" s="183" t="s">
        <v>455</v>
      </c>
      <c r="B18" s="220">
        <v>1</v>
      </c>
      <c r="C18" s="220">
        <v>1</v>
      </c>
      <c r="D18" s="226"/>
      <c r="E18" s="222">
        <v>51</v>
      </c>
    </row>
    <row r="19" spans="1:6" x14ac:dyDescent="0.2">
      <c r="A19" s="183" t="s">
        <v>454</v>
      </c>
      <c r="B19" s="220">
        <v>0</v>
      </c>
      <c r="C19" s="220">
        <v>0</v>
      </c>
      <c r="D19" s="226"/>
      <c r="E19" s="222">
        <v>0</v>
      </c>
    </row>
    <row r="20" spans="1:6" x14ac:dyDescent="0.2">
      <c r="A20" s="223" t="s">
        <v>114</v>
      </c>
      <c r="B20" s="224"/>
      <c r="C20" s="224"/>
      <c r="D20" s="224"/>
      <c r="E20" s="225"/>
      <c r="F20" s="177"/>
    </row>
    <row r="21" spans="1:6" x14ac:dyDescent="0.2">
      <c r="A21" s="183" t="s">
        <v>453</v>
      </c>
      <c r="B21" s="220">
        <v>2</v>
      </c>
      <c r="C21" s="220">
        <v>2</v>
      </c>
      <c r="D21" s="226"/>
      <c r="E21" s="222">
        <v>52</v>
      </c>
      <c r="F21" s="227"/>
    </row>
    <row r="22" spans="1:6" x14ac:dyDescent="0.2">
      <c r="A22" s="183" t="s">
        <v>454</v>
      </c>
      <c r="B22" s="220">
        <v>1</v>
      </c>
      <c r="C22" s="220">
        <v>1</v>
      </c>
      <c r="D22" s="226"/>
      <c r="E22" s="222">
        <v>45</v>
      </c>
      <c r="F22" s="227"/>
    </row>
    <row r="23" spans="1:6" x14ac:dyDescent="0.2">
      <c r="A23" s="183" t="s">
        <v>455</v>
      </c>
      <c r="B23" s="220">
        <v>2</v>
      </c>
      <c r="C23" s="220">
        <v>1</v>
      </c>
      <c r="D23" s="226"/>
      <c r="E23" s="222">
        <v>38</v>
      </c>
    </row>
    <row r="24" spans="1:6" x14ac:dyDescent="0.2">
      <c r="A24" s="183" t="s">
        <v>454</v>
      </c>
      <c r="B24" s="220">
        <v>1</v>
      </c>
      <c r="C24" s="220">
        <v>1</v>
      </c>
      <c r="D24" s="226"/>
      <c r="E24" s="222">
        <v>36</v>
      </c>
    </row>
    <row r="25" spans="1:6" x14ac:dyDescent="0.2">
      <c r="A25" s="223" t="s">
        <v>115</v>
      </c>
      <c r="B25" s="224"/>
      <c r="C25" s="224"/>
      <c r="D25" s="224"/>
      <c r="E25" s="225"/>
    </row>
    <row r="26" spans="1:6" x14ac:dyDescent="0.2">
      <c r="A26" s="183" t="s">
        <v>453</v>
      </c>
      <c r="B26" s="220">
        <v>7</v>
      </c>
      <c r="C26" s="220">
        <v>7</v>
      </c>
      <c r="D26" s="226"/>
      <c r="E26" s="222">
        <v>49.1</v>
      </c>
    </row>
    <row r="27" spans="1:6" x14ac:dyDescent="0.2">
      <c r="A27" s="183" t="s">
        <v>454</v>
      </c>
      <c r="B27" s="220">
        <v>1</v>
      </c>
      <c r="C27" s="220">
        <v>1</v>
      </c>
      <c r="D27" s="226"/>
      <c r="E27" s="222">
        <v>58</v>
      </c>
    </row>
    <row r="28" spans="1:6" x14ac:dyDescent="0.2">
      <c r="A28" s="183" t="s">
        <v>455</v>
      </c>
      <c r="B28" s="220">
        <v>17</v>
      </c>
      <c r="C28" s="220">
        <v>15</v>
      </c>
      <c r="D28" s="226"/>
      <c r="E28" s="222">
        <v>44.7</v>
      </c>
    </row>
    <row r="29" spans="1:6" x14ac:dyDescent="0.2">
      <c r="A29" s="183" t="s">
        <v>454</v>
      </c>
      <c r="B29" s="220">
        <v>5</v>
      </c>
      <c r="C29" s="220">
        <v>5</v>
      </c>
      <c r="D29" s="226"/>
      <c r="E29" s="222">
        <v>49</v>
      </c>
    </row>
    <row r="30" spans="1:6" ht="15.6" customHeight="1" x14ac:dyDescent="0.2">
      <c r="A30" s="223" t="s">
        <v>116</v>
      </c>
      <c r="B30" s="224"/>
      <c r="C30" s="224"/>
      <c r="D30" s="224"/>
      <c r="E30" s="225"/>
    </row>
    <row r="31" spans="1:6" ht="15.6" customHeight="1" x14ac:dyDescent="0.2">
      <c r="A31" s="183" t="s">
        <v>453</v>
      </c>
      <c r="B31" s="220">
        <v>3</v>
      </c>
      <c r="C31" s="220">
        <v>3</v>
      </c>
      <c r="D31" s="226">
        <v>1</v>
      </c>
      <c r="E31" s="222">
        <v>47.3</v>
      </c>
    </row>
    <row r="32" spans="1:6" ht="15.6" customHeight="1" x14ac:dyDescent="0.2">
      <c r="A32" s="183" t="s">
        <v>454</v>
      </c>
      <c r="B32" s="220">
        <v>0</v>
      </c>
      <c r="C32" s="220">
        <v>0</v>
      </c>
      <c r="D32" s="226">
        <v>0</v>
      </c>
      <c r="E32" s="222">
        <v>0</v>
      </c>
    </row>
    <row r="33" spans="1:5" ht="15.6" customHeight="1" x14ac:dyDescent="0.2">
      <c r="A33" s="183" t="s">
        <v>455</v>
      </c>
      <c r="B33" s="220">
        <v>5</v>
      </c>
      <c r="C33" s="220">
        <v>5</v>
      </c>
      <c r="D33" s="226"/>
      <c r="E33" s="222">
        <v>45.2</v>
      </c>
    </row>
    <row r="34" spans="1:5" x14ac:dyDescent="0.2">
      <c r="A34" s="183" t="s">
        <v>454</v>
      </c>
      <c r="B34" s="220">
        <v>2</v>
      </c>
      <c r="C34" s="220">
        <v>2</v>
      </c>
      <c r="D34" s="226"/>
      <c r="E34" s="222">
        <v>50.5</v>
      </c>
    </row>
    <row r="35" spans="1:5" x14ac:dyDescent="0.2">
      <c r="A35" s="223" t="s">
        <v>117</v>
      </c>
      <c r="B35" s="224"/>
      <c r="C35" s="224"/>
      <c r="D35" s="224"/>
      <c r="E35" s="225"/>
    </row>
    <row r="36" spans="1:5" x14ac:dyDescent="0.2">
      <c r="A36" s="183" t="s">
        <v>453</v>
      </c>
      <c r="B36" s="220">
        <v>5</v>
      </c>
      <c r="C36" s="220">
        <v>5</v>
      </c>
      <c r="D36" s="226"/>
      <c r="E36" s="222">
        <v>50.8</v>
      </c>
    </row>
    <row r="37" spans="1:5" x14ac:dyDescent="0.2">
      <c r="A37" s="183" t="s">
        <v>454</v>
      </c>
      <c r="B37" s="220">
        <v>1</v>
      </c>
      <c r="C37" s="220">
        <v>1</v>
      </c>
      <c r="D37" s="226"/>
      <c r="E37" s="222">
        <v>59</v>
      </c>
    </row>
    <row r="38" spans="1:5" x14ac:dyDescent="0.2">
      <c r="A38" s="183" t="s">
        <v>455</v>
      </c>
      <c r="B38" s="220">
        <v>2</v>
      </c>
      <c r="C38" s="220">
        <v>2</v>
      </c>
      <c r="D38" s="226"/>
      <c r="E38" s="222">
        <v>41</v>
      </c>
    </row>
    <row r="39" spans="1:5" x14ac:dyDescent="0.2">
      <c r="A39" s="183" t="s">
        <v>454</v>
      </c>
      <c r="B39" s="220">
        <v>0</v>
      </c>
      <c r="C39" s="220">
        <v>0</v>
      </c>
      <c r="D39" s="226"/>
      <c r="E39" s="222">
        <v>0</v>
      </c>
    </row>
    <row r="40" spans="1:5" x14ac:dyDescent="0.2">
      <c r="A40" s="223" t="s">
        <v>118</v>
      </c>
      <c r="B40" s="224"/>
      <c r="C40" s="224"/>
      <c r="D40" s="224"/>
      <c r="E40" s="225"/>
    </row>
    <row r="41" spans="1:5" x14ac:dyDescent="0.2">
      <c r="A41" s="183" t="s">
        <v>453</v>
      </c>
      <c r="B41" s="220">
        <v>5</v>
      </c>
      <c r="C41" s="220">
        <v>5</v>
      </c>
      <c r="D41" s="220"/>
      <c r="E41" s="222">
        <v>47.4</v>
      </c>
    </row>
    <row r="42" spans="1:5" x14ac:dyDescent="0.2">
      <c r="A42" s="183" t="s">
        <v>454</v>
      </c>
      <c r="B42" s="220">
        <v>3</v>
      </c>
      <c r="C42" s="220">
        <v>3</v>
      </c>
      <c r="D42" s="220"/>
      <c r="E42" s="222">
        <v>50</v>
      </c>
    </row>
    <row r="43" spans="1:5" x14ac:dyDescent="0.2">
      <c r="A43" s="183" t="s">
        <v>455</v>
      </c>
      <c r="B43" s="220">
        <v>4</v>
      </c>
      <c r="C43" s="220">
        <v>2</v>
      </c>
      <c r="D43" s="220"/>
      <c r="E43" s="222">
        <v>39.799999999999997</v>
      </c>
    </row>
    <row r="44" spans="1:5" x14ac:dyDescent="0.2">
      <c r="A44" s="183" t="s">
        <v>454</v>
      </c>
      <c r="B44" s="220">
        <v>0</v>
      </c>
      <c r="C44" s="220">
        <v>0</v>
      </c>
      <c r="D44" s="220"/>
      <c r="E44" s="222">
        <v>0</v>
      </c>
    </row>
    <row r="45" spans="1:5" x14ac:dyDescent="0.2">
      <c r="A45" s="223" t="s">
        <v>119</v>
      </c>
      <c r="B45" s="224"/>
      <c r="C45" s="224"/>
      <c r="D45" s="224"/>
      <c r="E45" s="225"/>
    </row>
    <row r="46" spans="1:5" x14ac:dyDescent="0.2">
      <c r="A46" s="183" t="s">
        <v>453</v>
      </c>
      <c r="B46" s="220">
        <v>3</v>
      </c>
      <c r="C46" s="220">
        <v>3</v>
      </c>
      <c r="D46" s="220"/>
      <c r="E46" s="222">
        <v>53</v>
      </c>
    </row>
    <row r="47" spans="1:5" x14ac:dyDescent="0.2">
      <c r="A47" s="183" t="s">
        <v>454</v>
      </c>
      <c r="B47" s="220">
        <v>0</v>
      </c>
      <c r="C47" s="220">
        <v>0</v>
      </c>
      <c r="D47" s="220"/>
      <c r="E47" s="222">
        <v>0</v>
      </c>
    </row>
    <row r="48" spans="1:5" x14ac:dyDescent="0.2">
      <c r="A48" s="183" t="s">
        <v>455</v>
      </c>
      <c r="B48" s="220">
        <v>7</v>
      </c>
      <c r="C48" s="220">
        <v>5</v>
      </c>
      <c r="D48" s="220"/>
      <c r="E48" s="222">
        <v>43</v>
      </c>
    </row>
    <row r="49" spans="1:5" x14ac:dyDescent="0.2">
      <c r="A49" s="183" t="s">
        <v>454</v>
      </c>
      <c r="B49" s="220">
        <v>1</v>
      </c>
      <c r="C49" s="220">
        <v>0</v>
      </c>
      <c r="D49" s="220"/>
      <c r="E49" s="222">
        <v>48</v>
      </c>
    </row>
    <row r="50" spans="1:5" x14ac:dyDescent="0.2">
      <c r="A50" s="223" t="s">
        <v>456</v>
      </c>
      <c r="B50" s="224"/>
      <c r="C50" s="224"/>
      <c r="D50" s="224"/>
      <c r="E50" s="225"/>
    </row>
    <row r="51" spans="1:5" x14ac:dyDescent="0.2">
      <c r="A51" s="183" t="s">
        <v>453</v>
      </c>
      <c r="B51" s="220">
        <v>2</v>
      </c>
      <c r="C51" s="220">
        <v>1</v>
      </c>
      <c r="D51" s="220"/>
      <c r="E51" s="222">
        <v>39.5</v>
      </c>
    </row>
    <row r="52" spans="1:5" x14ac:dyDescent="0.2">
      <c r="A52" s="183" t="s">
        <v>454</v>
      </c>
      <c r="B52" s="220">
        <v>1</v>
      </c>
      <c r="C52" s="220">
        <v>1</v>
      </c>
      <c r="D52" s="220"/>
      <c r="E52" s="222">
        <v>40</v>
      </c>
    </row>
    <row r="53" spans="1:5" x14ac:dyDescent="0.2">
      <c r="A53" s="183" t="s">
        <v>455</v>
      </c>
      <c r="B53" s="220">
        <v>11</v>
      </c>
      <c r="C53" s="220">
        <v>5</v>
      </c>
      <c r="D53" s="220"/>
      <c r="E53" s="222">
        <v>40</v>
      </c>
    </row>
    <row r="54" spans="1:5" x14ac:dyDescent="0.2">
      <c r="A54" s="183" t="s">
        <v>454</v>
      </c>
      <c r="B54" s="220">
        <v>5</v>
      </c>
      <c r="C54" s="220">
        <v>4</v>
      </c>
      <c r="D54" s="220"/>
      <c r="E54" s="222">
        <v>39.6</v>
      </c>
    </row>
    <row r="55" spans="1:5" x14ac:dyDescent="0.2">
      <c r="A55" s="223" t="s">
        <v>121</v>
      </c>
      <c r="B55" s="224"/>
      <c r="C55" s="224"/>
      <c r="D55" s="224"/>
      <c r="E55" s="225"/>
    </row>
    <row r="56" spans="1:5" x14ac:dyDescent="0.2">
      <c r="A56" s="183" t="s">
        <v>453</v>
      </c>
      <c r="B56" s="220">
        <v>2</v>
      </c>
      <c r="C56" s="220">
        <v>0</v>
      </c>
      <c r="D56" s="220"/>
      <c r="E56" s="222">
        <v>48.5</v>
      </c>
    </row>
    <row r="57" spans="1:5" x14ac:dyDescent="0.2">
      <c r="A57" s="183" t="s">
        <v>454</v>
      </c>
      <c r="B57" s="220">
        <v>0</v>
      </c>
      <c r="C57" s="220">
        <v>0</v>
      </c>
      <c r="D57" s="220"/>
      <c r="E57" s="222">
        <v>0</v>
      </c>
    </row>
    <row r="58" spans="1:5" x14ac:dyDescent="0.2">
      <c r="A58" s="183" t="s">
        <v>455</v>
      </c>
      <c r="B58" s="220">
        <v>10</v>
      </c>
      <c r="C58" s="220">
        <v>7</v>
      </c>
      <c r="D58" s="220">
        <v>1</v>
      </c>
      <c r="E58" s="222">
        <v>45.6</v>
      </c>
    </row>
    <row r="59" spans="1:5" x14ac:dyDescent="0.2">
      <c r="A59" s="183" t="s">
        <v>454</v>
      </c>
      <c r="B59" s="220">
        <v>2</v>
      </c>
      <c r="C59" s="220">
        <v>1</v>
      </c>
      <c r="D59" s="220">
        <v>1</v>
      </c>
      <c r="E59" s="222">
        <v>51</v>
      </c>
    </row>
    <row r="60" spans="1:5" x14ac:dyDescent="0.2">
      <c r="A60" s="223" t="s">
        <v>122</v>
      </c>
      <c r="B60" s="224"/>
      <c r="C60" s="224"/>
      <c r="D60" s="224"/>
      <c r="E60" s="225"/>
    </row>
    <row r="61" spans="1:5" x14ac:dyDescent="0.2">
      <c r="A61" s="183" t="s">
        <v>453</v>
      </c>
      <c r="B61" s="220">
        <v>5</v>
      </c>
      <c r="C61" s="220">
        <v>5</v>
      </c>
      <c r="D61" s="220"/>
      <c r="E61" s="222">
        <v>55.6</v>
      </c>
    </row>
    <row r="62" spans="1:5" x14ac:dyDescent="0.2">
      <c r="A62" s="183" t="s">
        <v>454</v>
      </c>
      <c r="B62" s="220">
        <v>0</v>
      </c>
      <c r="C62" s="220">
        <v>0</v>
      </c>
      <c r="D62" s="220"/>
      <c r="E62" s="222">
        <v>0</v>
      </c>
    </row>
    <row r="63" spans="1:5" x14ac:dyDescent="0.2">
      <c r="A63" s="183" t="s">
        <v>455</v>
      </c>
      <c r="B63" s="220">
        <v>9</v>
      </c>
      <c r="C63" s="220">
        <v>5</v>
      </c>
      <c r="D63" s="220"/>
      <c r="E63" s="222">
        <v>45.5</v>
      </c>
    </row>
    <row r="64" spans="1:5" x14ac:dyDescent="0.2">
      <c r="A64" s="183" t="s">
        <v>454</v>
      </c>
      <c r="B64" s="220">
        <v>1</v>
      </c>
      <c r="C64" s="220">
        <v>1</v>
      </c>
      <c r="D64" s="220"/>
      <c r="E64" s="222">
        <v>52</v>
      </c>
    </row>
    <row r="65" spans="1:5" x14ac:dyDescent="0.2">
      <c r="A65" s="223" t="s">
        <v>123</v>
      </c>
      <c r="B65" s="224"/>
      <c r="C65" s="224"/>
      <c r="D65" s="224"/>
      <c r="E65" s="225"/>
    </row>
    <row r="66" spans="1:5" x14ac:dyDescent="0.2">
      <c r="A66" s="183" t="s">
        <v>453</v>
      </c>
      <c r="B66" s="220">
        <v>3</v>
      </c>
      <c r="C66" s="220">
        <v>3</v>
      </c>
      <c r="D66" s="220"/>
      <c r="E66" s="222">
        <v>46</v>
      </c>
    </row>
    <row r="67" spans="1:5" x14ac:dyDescent="0.2">
      <c r="A67" s="183" t="s">
        <v>454</v>
      </c>
      <c r="B67" s="220">
        <v>0</v>
      </c>
      <c r="C67" s="220">
        <v>0</v>
      </c>
      <c r="D67" s="220"/>
      <c r="E67" s="222">
        <v>0</v>
      </c>
    </row>
    <row r="68" spans="1:5" x14ac:dyDescent="0.2">
      <c r="A68" s="183" t="s">
        <v>455</v>
      </c>
      <c r="B68" s="220">
        <v>11</v>
      </c>
      <c r="C68" s="220">
        <v>10</v>
      </c>
      <c r="D68" s="220"/>
      <c r="E68" s="222">
        <v>45.6</v>
      </c>
    </row>
    <row r="69" spans="1:5" x14ac:dyDescent="0.2">
      <c r="A69" s="183" t="s">
        <v>454</v>
      </c>
      <c r="B69" s="220">
        <v>0</v>
      </c>
      <c r="C69" s="220">
        <v>0</v>
      </c>
      <c r="D69" s="220"/>
      <c r="E69" s="222">
        <v>0</v>
      </c>
    </row>
    <row r="70" spans="1:5" x14ac:dyDescent="0.2">
      <c r="A70" s="223" t="s">
        <v>124</v>
      </c>
      <c r="B70" s="224"/>
      <c r="C70" s="224"/>
      <c r="D70" s="224"/>
      <c r="E70" s="225"/>
    </row>
    <row r="71" spans="1:5" x14ac:dyDescent="0.2">
      <c r="A71" s="183" t="s">
        <v>453</v>
      </c>
      <c r="B71" s="220">
        <v>0</v>
      </c>
      <c r="C71" s="220">
        <v>0</v>
      </c>
      <c r="D71" s="220"/>
      <c r="E71" s="222">
        <v>0</v>
      </c>
    </row>
    <row r="72" spans="1:5" x14ac:dyDescent="0.2">
      <c r="A72" s="183" t="s">
        <v>454</v>
      </c>
      <c r="B72" s="220">
        <v>0</v>
      </c>
      <c r="C72" s="220">
        <v>0</v>
      </c>
      <c r="D72" s="220"/>
      <c r="E72" s="222">
        <v>0</v>
      </c>
    </row>
    <row r="73" spans="1:5" x14ac:dyDescent="0.2">
      <c r="A73" s="183" t="s">
        <v>455</v>
      </c>
      <c r="B73" s="220">
        <v>3</v>
      </c>
      <c r="C73" s="220">
        <v>2</v>
      </c>
      <c r="D73" s="220"/>
      <c r="E73" s="222">
        <v>51</v>
      </c>
    </row>
    <row r="74" spans="1:5" x14ac:dyDescent="0.2">
      <c r="A74" s="183" t="s">
        <v>454</v>
      </c>
      <c r="B74" s="220">
        <v>3</v>
      </c>
      <c r="C74" s="220">
        <v>2</v>
      </c>
      <c r="D74" s="220"/>
      <c r="E74" s="222">
        <v>51</v>
      </c>
    </row>
    <row r="75" spans="1:5" x14ac:dyDescent="0.2">
      <c r="A75" s="223" t="s">
        <v>125</v>
      </c>
      <c r="B75" s="224"/>
      <c r="C75" s="224"/>
      <c r="D75" s="224"/>
      <c r="E75" s="225"/>
    </row>
    <row r="76" spans="1:5" x14ac:dyDescent="0.2">
      <c r="A76" s="183" t="s">
        <v>453</v>
      </c>
      <c r="B76" s="220">
        <v>0</v>
      </c>
      <c r="C76" s="220">
        <v>0</v>
      </c>
      <c r="D76" s="220">
        <v>1</v>
      </c>
      <c r="E76" s="222">
        <v>0</v>
      </c>
    </row>
    <row r="77" spans="1:5" x14ac:dyDescent="0.2">
      <c r="A77" s="183" t="s">
        <v>454</v>
      </c>
      <c r="B77" s="220">
        <v>0</v>
      </c>
      <c r="C77" s="220">
        <v>0</v>
      </c>
      <c r="D77" s="220">
        <v>0</v>
      </c>
      <c r="E77" s="222">
        <v>0</v>
      </c>
    </row>
    <row r="78" spans="1:5" x14ac:dyDescent="0.2">
      <c r="A78" s="183" t="s">
        <v>455</v>
      </c>
      <c r="B78" s="220">
        <v>4</v>
      </c>
      <c r="C78" s="220">
        <v>4</v>
      </c>
      <c r="D78" s="220">
        <v>1</v>
      </c>
      <c r="E78" s="222">
        <v>41.5</v>
      </c>
    </row>
    <row r="79" spans="1:5" x14ac:dyDescent="0.2">
      <c r="A79" s="183" t="s">
        <v>454</v>
      </c>
      <c r="B79" s="220">
        <v>0</v>
      </c>
      <c r="C79" s="220">
        <v>0</v>
      </c>
      <c r="D79" s="220">
        <v>1</v>
      </c>
      <c r="E79" s="222">
        <v>0</v>
      </c>
    </row>
    <row r="80" spans="1:5" x14ac:dyDescent="0.2">
      <c r="A80" s="223" t="s">
        <v>126</v>
      </c>
      <c r="B80" s="224"/>
      <c r="C80" s="224"/>
      <c r="D80" s="224"/>
      <c r="E80" s="225"/>
    </row>
    <row r="81" spans="1:5" x14ac:dyDescent="0.2">
      <c r="A81" s="183" t="s">
        <v>453</v>
      </c>
      <c r="B81" s="220">
        <v>1</v>
      </c>
      <c r="C81" s="220">
        <v>1</v>
      </c>
      <c r="D81" s="220"/>
      <c r="E81" s="222">
        <v>67</v>
      </c>
    </row>
    <row r="82" spans="1:5" x14ac:dyDescent="0.2">
      <c r="A82" s="183" t="s">
        <v>454</v>
      </c>
      <c r="B82" s="220">
        <v>0</v>
      </c>
      <c r="C82" s="220">
        <v>0</v>
      </c>
      <c r="D82" s="220"/>
      <c r="E82" s="222">
        <v>0</v>
      </c>
    </row>
    <row r="83" spans="1:5" x14ac:dyDescent="0.2">
      <c r="A83" s="183" t="s">
        <v>455</v>
      </c>
      <c r="B83" s="220">
        <v>1</v>
      </c>
      <c r="C83" s="220">
        <v>1</v>
      </c>
      <c r="D83" s="220"/>
      <c r="E83" s="222">
        <v>52</v>
      </c>
    </row>
    <row r="84" spans="1:5" x14ac:dyDescent="0.2">
      <c r="A84" s="183" t="s">
        <v>454</v>
      </c>
      <c r="B84" s="220">
        <v>0</v>
      </c>
      <c r="C84" s="220">
        <v>0</v>
      </c>
      <c r="D84" s="220"/>
      <c r="E84" s="222">
        <v>0</v>
      </c>
    </row>
    <row r="85" spans="1:5" x14ac:dyDescent="0.2">
      <c r="A85" s="223" t="s">
        <v>127</v>
      </c>
      <c r="B85" s="224"/>
      <c r="C85" s="224"/>
      <c r="D85" s="224"/>
      <c r="E85" s="225"/>
    </row>
    <row r="86" spans="1:5" x14ac:dyDescent="0.2">
      <c r="A86" s="183" t="s">
        <v>453</v>
      </c>
      <c r="B86" s="220">
        <v>1</v>
      </c>
      <c r="C86" s="220">
        <v>1</v>
      </c>
      <c r="D86" s="220"/>
      <c r="E86" s="222">
        <v>55</v>
      </c>
    </row>
    <row r="87" spans="1:5" x14ac:dyDescent="0.2">
      <c r="A87" s="183" t="s">
        <v>454</v>
      </c>
      <c r="B87" s="220">
        <v>0</v>
      </c>
      <c r="C87" s="220">
        <v>0</v>
      </c>
      <c r="D87" s="220"/>
      <c r="E87" s="222">
        <v>0</v>
      </c>
    </row>
    <row r="88" spans="1:5" x14ac:dyDescent="0.2">
      <c r="A88" s="183" t="s">
        <v>455</v>
      </c>
      <c r="B88" s="220">
        <v>3</v>
      </c>
      <c r="C88" s="220">
        <v>2</v>
      </c>
      <c r="D88" s="220"/>
      <c r="E88" s="222">
        <v>49.7</v>
      </c>
    </row>
    <row r="89" spans="1:5" x14ac:dyDescent="0.2">
      <c r="A89" s="183" t="s">
        <v>454</v>
      </c>
      <c r="B89" s="220">
        <v>0</v>
      </c>
      <c r="C89" s="220">
        <v>0</v>
      </c>
      <c r="D89" s="220"/>
      <c r="E89" s="222">
        <v>0</v>
      </c>
    </row>
    <row r="90" spans="1:5" x14ac:dyDescent="0.2">
      <c r="A90" s="43" t="s">
        <v>457</v>
      </c>
      <c r="B90" s="228">
        <f t="shared" ref="B90:D93" si="0">+B6+B11+B16+B21+B26+B31+B36+B41+B46+B51+B56+B61+B66+B71+B76+B81+B86</f>
        <v>39</v>
      </c>
      <c r="C90" s="228">
        <f t="shared" si="0"/>
        <v>36</v>
      </c>
      <c r="D90" s="228">
        <f t="shared" si="0"/>
        <v>2</v>
      </c>
      <c r="E90" s="229">
        <v>50.1</v>
      </c>
    </row>
    <row r="91" spans="1:5" x14ac:dyDescent="0.2">
      <c r="A91" s="99" t="s">
        <v>454</v>
      </c>
      <c r="B91" s="230">
        <f t="shared" si="0"/>
        <v>7</v>
      </c>
      <c r="C91" s="230">
        <f t="shared" si="0"/>
        <v>7</v>
      </c>
      <c r="D91" s="230">
        <f t="shared" si="0"/>
        <v>0</v>
      </c>
      <c r="E91" s="84">
        <v>50.3</v>
      </c>
    </row>
    <row r="92" spans="1:5" x14ac:dyDescent="0.2">
      <c r="A92" s="43" t="s">
        <v>458</v>
      </c>
      <c r="B92" s="228">
        <f t="shared" si="0"/>
        <v>93</v>
      </c>
      <c r="C92" s="228">
        <f t="shared" si="0"/>
        <v>70</v>
      </c>
      <c r="D92" s="228">
        <f t="shared" si="0"/>
        <v>2</v>
      </c>
      <c r="E92" s="229">
        <v>44.2</v>
      </c>
    </row>
    <row r="93" spans="1:5" ht="13.5" thickBot="1" x14ac:dyDescent="0.25">
      <c r="A93" s="86" t="s">
        <v>454</v>
      </c>
      <c r="B93" s="231">
        <f t="shared" si="0"/>
        <v>21</v>
      </c>
      <c r="C93" s="231">
        <f t="shared" si="0"/>
        <v>17</v>
      </c>
      <c r="D93" s="231">
        <f t="shared" si="0"/>
        <v>2</v>
      </c>
      <c r="E93" s="87">
        <v>46.5</v>
      </c>
    </row>
    <row r="95" spans="1:5" x14ac:dyDescent="0.2">
      <c r="A95" s="784" t="s">
        <v>459</v>
      </c>
      <c r="B95" s="784"/>
      <c r="C95" s="784"/>
      <c r="D95" s="784"/>
      <c r="E95" s="784"/>
    </row>
    <row r="96" spans="1:5" x14ac:dyDescent="0.2">
      <c r="A96" s="784" t="s">
        <v>460</v>
      </c>
      <c r="B96" s="784"/>
      <c r="C96" s="784"/>
      <c r="D96" s="784"/>
      <c r="E96" s="784"/>
    </row>
    <row r="97" spans="1:5" x14ac:dyDescent="0.2">
      <c r="A97" s="784" t="s">
        <v>461</v>
      </c>
      <c r="B97" s="784"/>
      <c r="C97" s="784"/>
      <c r="D97" s="784"/>
      <c r="E97" s="784"/>
    </row>
    <row r="98" spans="1:5" x14ac:dyDescent="0.2">
      <c r="A98" s="731" t="s">
        <v>462</v>
      </c>
      <c r="B98" s="731"/>
      <c r="C98" s="731"/>
      <c r="D98" s="731"/>
      <c r="E98" s="731"/>
    </row>
  </sheetData>
  <mergeCells count="10">
    <mergeCell ref="A95:E95"/>
    <mergeCell ref="A96:E96"/>
    <mergeCell ref="A97:E97"/>
    <mergeCell ref="A98:E98"/>
    <mergeCell ref="A1:E1"/>
    <mergeCell ref="B2:D2"/>
    <mergeCell ref="E2:E4"/>
    <mergeCell ref="A3:A4"/>
    <mergeCell ref="B3:C3"/>
    <mergeCell ref="D3:D4"/>
  </mergeCells>
  <pageMargins left="0.7" right="0.7" top="0.75" bottom="0.75" header="0.3" footer="0.3"/>
  <pageSetup paperSize="9"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B4" sqref="B4"/>
    </sheetView>
  </sheetViews>
  <sheetFormatPr defaultColWidth="9.140625" defaultRowHeight="12.75" x14ac:dyDescent="0.2"/>
  <cols>
    <col min="1" max="1" width="22.7109375" style="19" customWidth="1"/>
    <col min="2" max="2" width="10.5703125" style="37" customWidth="1"/>
    <col min="3" max="3" width="11.42578125" style="5" customWidth="1"/>
    <col min="4" max="4" width="12" style="5" customWidth="1"/>
    <col min="5" max="5" width="24" style="5" customWidth="1"/>
    <col min="6" max="16384" width="9.140625" style="5"/>
  </cols>
  <sheetData>
    <row r="1" spans="1:16" ht="41.25" customHeight="1" x14ac:dyDescent="0.2">
      <c r="A1" s="865" t="s">
        <v>764</v>
      </c>
      <c r="B1" s="853"/>
      <c r="C1" s="853"/>
      <c r="D1" s="853"/>
      <c r="E1" s="855"/>
    </row>
    <row r="2" spans="1:16" s="9" customFormat="1" ht="38.25" customHeight="1" x14ac:dyDescent="0.2">
      <c r="A2" s="38" t="s">
        <v>1109</v>
      </c>
      <c r="B2" s="804" t="s">
        <v>765</v>
      </c>
      <c r="C2" s="804"/>
      <c r="D2" s="454"/>
      <c r="E2" s="820" t="s">
        <v>82</v>
      </c>
    </row>
    <row r="3" spans="1:16" s="9" customFormat="1" ht="41.25" customHeight="1" x14ac:dyDescent="0.2">
      <c r="A3" s="38"/>
      <c r="B3" s="454" t="s">
        <v>82</v>
      </c>
      <c r="C3" s="46" t="s">
        <v>766</v>
      </c>
      <c r="D3" s="454" t="s">
        <v>767</v>
      </c>
      <c r="E3" s="820"/>
    </row>
    <row r="4" spans="1:16" ht="12.75" customHeight="1" x14ac:dyDescent="0.2">
      <c r="A4" s="47" t="s">
        <v>768</v>
      </c>
      <c r="B4" s="379">
        <v>70</v>
      </c>
      <c r="C4" s="379">
        <v>16</v>
      </c>
      <c r="D4" s="379">
        <v>123</v>
      </c>
      <c r="E4" s="380">
        <v>193</v>
      </c>
    </row>
    <row r="5" spans="1:16" ht="12.75" customHeight="1" x14ac:dyDescent="0.2">
      <c r="A5" s="47" t="s">
        <v>769</v>
      </c>
      <c r="B5" s="379">
        <v>293</v>
      </c>
      <c r="C5" s="379">
        <v>35</v>
      </c>
      <c r="D5" s="379">
        <v>218</v>
      </c>
      <c r="E5" s="380">
        <v>511</v>
      </c>
    </row>
    <row r="6" spans="1:16" ht="14.45" customHeight="1" x14ac:dyDescent="0.2">
      <c r="A6" s="47" t="s">
        <v>770</v>
      </c>
      <c r="B6" s="379">
        <v>15</v>
      </c>
      <c r="C6" s="379">
        <v>4</v>
      </c>
      <c r="D6" s="379">
        <v>6</v>
      </c>
      <c r="E6" s="380">
        <v>21</v>
      </c>
    </row>
    <row r="7" spans="1:16" ht="38.25" x14ac:dyDescent="0.2">
      <c r="A7" s="47" t="s">
        <v>771</v>
      </c>
      <c r="B7" s="379">
        <v>1929</v>
      </c>
      <c r="C7" s="379">
        <v>198</v>
      </c>
      <c r="D7" s="379">
        <v>606</v>
      </c>
      <c r="E7" s="380">
        <v>2535</v>
      </c>
    </row>
    <row r="8" spans="1:16" ht="38.25" x14ac:dyDescent="0.2">
      <c r="A8" s="47" t="s">
        <v>772</v>
      </c>
      <c r="B8" s="379">
        <v>475</v>
      </c>
      <c r="C8" s="379">
        <v>74</v>
      </c>
      <c r="D8" s="379">
        <v>164</v>
      </c>
      <c r="E8" s="380">
        <v>639</v>
      </c>
    </row>
    <row r="9" spans="1:16" ht="13.5" thickBot="1" x14ac:dyDescent="0.25">
      <c r="A9" s="146" t="s">
        <v>773</v>
      </c>
      <c r="B9" s="381">
        <v>246012</v>
      </c>
      <c r="C9" s="381">
        <v>31654</v>
      </c>
      <c r="D9" s="381">
        <v>118514</v>
      </c>
      <c r="E9" s="382">
        <v>364526</v>
      </c>
    </row>
    <row r="10" spans="1:16" x14ac:dyDescent="0.2">
      <c r="A10" s="383"/>
      <c r="B10" s="384"/>
      <c r="C10" s="377"/>
      <c r="D10" s="377"/>
      <c r="E10" s="377"/>
    </row>
    <row r="11" spans="1:16" x14ac:dyDescent="0.2">
      <c r="A11" s="784" t="s">
        <v>774</v>
      </c>
      <c r="B11" s="784"/>
      <c r="C11" s="784"/>
      <c r="D11" s="784"/>
      <c r="E11" s="784"/>
    </row>
    <row r="12" spans="1:16" ht="50.25" customHeight="1" x14ac:dyDescent="0.2">
      <c r="A12" s="844" t="s">
        <v>775</v>
      </c>
      <c r="B12" s="844"/>
      <c r="C12" s="844"/>
      <c r="D12" s="844"/>
      <c r="E12" s="844"/>
    </row>
    <row r="13" spans="1:16" ht="38.25" customHeight="1" x14ac:dyDescent="0.2">
      <c r="A13" s="844" t="s">
        <v>776</v>
      </c>
      <c r="B13" s="844"/>
      <c r="C13" s="844"/>
      <c r="D13" s="844"/>
      <c r="E13" s="844"/>
    </row>
    <row r="14" spans="1:16" ht="30.75" customHeight="1" x14ac:dyDescent="0.2">
      <c r="A14" s="784" t="s">
        <v>777</v>
      </c>
      <c r="B14" s="784"/>
      <c r="C14" s="784"/>
      <c r="D14" s="784"/>
      <c r="E14" s="784"/>
      <c r="F14" s="177"/>
      <c r="G14" s="177"/>
      <c r="H14" s="177"/>
      <c r="I14" s="177"/>
      <c r="J14" s="177"/>
      <c r="K14" s="177"/>
      <c r="L14" s="177"/>
      <c r="M14" s="177"/>
      <c r="N14" s="177"/>
      <c r="O14" s="177"/>
      <c r="P14" s="76"/>
    </row>
    <row r="15" spans="1:16" ht="30" customHeight="1" x14ac:dyDescent="0.2">
      <c r="A15" s="784" t="s">
        <v>778</v>
      </c>
      <c r="B15" s="784"/>
      <c r="C15" s="784"/>
      <c r="D15" s="784"/>
      <c r="E15" s="784"/>
      <c r="F15" s="177"/>
      <c r="G15" s="177"/>
      <c r="H15" s="177"/>
      <c r="I15" s="177"/>
      <c r="J15" s="177"/>
      <c r="K15" s="177"/>
      <c r="L15" s="177"/>
      <c r="M15" s="177"/>
      <c r="N15" s="177"/>
      <c r="O15" s="177"/>
      <c r="P15" s="76"/>
    </row>
    <row r="16" spans="1:16" ht="30" customHeight="1" x14ac:dyDescent="0.2">
      <c r="A16" s="864" t="s">
        <v>779</v>
      </c>
      <c r="B16" s="864"/>
      <c r="C16" s="864"/>
      <c r="D16" s="864"/>
      <c r="E16" s="864"/>
      <c r="F16" s="85"/>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zoomScaleNormal="100" workbookViewId="0">
      <selection activeCell="B4" sqref="B4"/>
    </sheetView>
  </sheetViews>
  <sheetFormatPr defaultColWidth="9.140625" defaultRowHeight="12.75" x14ac:dyDescent="0.2"/>
  <cols>
    <col min="1" max="1" width="51.85546875" style="19" customWidth="1"/>
    <col min="2" max="2" width="13" style="19" bestFit="1" customWidth="1"/>
    <col min="3" max="3" width="13" style="19" customWidth="1"/>
    <col min="4" max="4" width="11.28515625" style="19" customWidth="1"/>
    <col min="5" max="8" width="15.42578125" style="19" customWidth="1"/>
    <col min="9" max="9" width="11.28515625" style="5" bestFit="1" customWidth="1"/>
    <col min="10" max="16384" width="9.140625" style="5"/>
  </cols>
  <sheetData>
    <row r="1" spans="1:10" ht="42" customHeight="1" x14ac:dyDescent="0.25">
      <c r="A1" s="866" t="s">
        <v>780</v>
      </c>
      <c r="B1" s="867"/>
      <c r="C1" s="867"/>
      <c r="D1" s="867"/>
      <c r="E1" s="867"/>
      <c r="F1" s="867"/>
      <c r="G1" s="867"/>
      <c r="H1" s="867"/>
      <c r="I1" s="868"/>
      <c r="J1" s="385"/>
    </row>
    <row r="2" spans="1:10" s="16" customFormat="1" ht="38.25" customHeight="1" thickBot="1" x14ac:dyDescent="0.25">
      <c r="A2" s="464" t="s">
        <v>77</v>
      </c>
      <c r="B2" s="869" t="s">
        <v>781</v>
      </c>
      <c r="C2" s="717"/>
      <c r="D2" s="870" t="s">
        <v>782</v>
      </c>
      <c r="E2" s="872" t="s">
        <v>783</v>
      </c>
      <c r="F2" s="870" t="s">
        <v>784</v>
      </c>
      <c r="G2" s="872" t="s">
        <v>785</v>
      </c>
      <c r="H2" s="870" t="s">
        <v>786</v>
      </c>
      <c r="I2" s="874" t="s">
        <v>787</v>
      </c>
    </row>
    <row r="3" spans="1:10" s="16" customFormat="1" ht="38.25" customHeight="1" x14ac:dyDescent="0.2">
      <c r="A3" s="386" t="s">
        <v>788</v>
      </c>
      <c r="B3" s="387" t="s">
        <v>135</v>
      </c>
      <c r="C3" s="388" t="s">
        <v>789</v>
      </c>
      <c r="D3" s="871"/>
      <c r="E3" s="873"/>
      <c r="F3" s="871"/>
      <c r="G3" s="873"/>
      <c r="H3" s="871"/>
      <c r="I3" s="875"/>
    </row>
    <row r="4" spans="1:10" s="16" customFormat="1" x14ac:dyDescent="0.2">
      <c r="A4" s="389" t="s">
        <v>790</v>
      </c>
      <c r="B4" s="390">
        <v>1</v>
      </c>
      <c r="C4" s="390">
        <v>0</v>
      </c>
      <c r="D4" s="390">
        <v>2</v>
      </c>
      <c r="E4" s="390">
        <v>0</v>
      </c>
      <c r="F4" s="390">
        <v>0</v>
      </c>
      <c r="G4" s="390">
        <v>0</v>
      </c>
      <c r="H4" s="390">
        <v>0</v>
      </c>
      <c r="I4" s="391">
        <v>3</v>
      </c>
    </row>
    <row r="5" spans="1:10" s="16" customFormat="1" x14ac:dyDescent="0.2">
      <c r="A5" s="389" t="s">
        <v>791</v>
      </c>
      <c r="B5" s="390">
        <v>1</v>
      </c>
      <c r="C5" s="390">
        <v>0</v>
      </c>
      <c r="D5" s="390">
        <v>2</v>
      </c>
      <c r="E5" s="390">
        <v>4</v>
      </c>
      <c r="F5" s="390">
        <v>1</v>
      </c>
      <c r="G5" s="390">
        <v>0</v>
      </c>
      <c r="H5" s="390">
        <v>2</v>
      </c>
      <c r="I5" s="391">
        <v>10</v>
      </c>
    </row>
    <row r="6" spans="1:10" s="16" customFormat="1" x14ac:dyDescent="0.2">
      <c r="A6" s="389" t="s">
        <v>792</v>
      </c>
      <c r="B6" s="390">
        <v>0</v>
      </c>
      <c r="C6" s="390">
        <v>0</v>
      </c>
      <c r="D6" s="390">
        <v>7</v>
      </c>
      <c r="E6" s="390">
        <v>3</v>
      </c>
      <c r="F6" s="390">
        <v>2</v>
      </c>
      <c r="G6" s="390">
        <v>0</v>
      </c>
      <c r="H6" s="390">
        <v>0</v>
      </c>
      <c r="I6" s="391">
        <v>12</v>
      </c>
    </row>
    <row r="7" spans="1:10" s="16" customFormat="1" x14ac:dyDescent="0.2">
      <c r="A7" s="389" t="s">
        <v>793</v>
      </c>
      <c r="B7" s="390">
        <v>0</v>
      </c>
      <c r="C7" s="390">
        <v>0</v>
      </c>
      <c r="D7" s="390">
        <v>0</v>
      </c>
      <c r="E7" s="390">
        <v>0</v>
      </c>
      <c r="F7" s="390">
        <v>0</v>
      </c>
      <c r="G7" s="390">
        <v>0</v>
      </c>
      <c r="H7" s="390">
        <v>0</v>
      </c>
      <c r="I7" s="391">
        <v>0</v>
      </c>
    </row>
    <row r="8" spans="1:10" s="16" customFormat="1" x14ac:dyDescent="0.2">
      <c r="A8" s="389" t="s">
        <v>794</v>
      </c>
      <c r="B8" s="390">
        <v>0</v>
      </c>
      <c r="C8" s="390">
        <v>0</v>
      </c>
      <c r="D8" s="390">
        <v>0</v>
      </c>
      <c r="E8" s="390">
        <v>0</v>
      </c>
      <c r="F8" s="390">
        <v>0</v>
      </c>
      <c r="G8" s="390">
        <v>0</v>
      </c>
      <c r="H8" s="390">
        <v>0</v>
      </c>
      <c r="I8" s="391">
        <v>0</v>
      </c>
    </row>
    <row r="9" spans="1:10" s="16" customFormat="1" x14ac:dyDescent="0.2">
      <c r="A9" s="389" t="s">
        <v>795</v>
      </c>
      <c r="B9" s="390">
        <v>0</v>
      </c>
      <c r="C9" s="390">
        <v>0</v>
      </c>
      <c r="D9" s="390">
        <v>3</v>
      </c>
      <c r="E9" s="390">
        <v>0</v>
      </c>
      <c r="F9" s="390">
        <v>0</v>
      </c>
      <c r="G9" s="390">
        <v>0</v>
      </c>
      <c r="H9" s="390">
        <v>0</v>
      </c>
      <c r="I9" s="391">
        <v>3</v>
      </c>
    </row>
    <row r="10" spans="1:10" s="16" customFormat="1" x14ac:dyDescent="0.2">
      <c r="A10" s="389" t="s">
        <v>796</v>
      </c>
      <c r="B10" s="390">
        <v>0</v>
      </c>
      <c r="C10" s="390">
        <v>0</v>
      </c>
      <c r="D10" s="390">
        <v>0</v>
      </c>
      <c r="E10" s="390">
        <v>0</v>
      </c>
      <c r="F10" s="390">
        <v>0</v>
      </c>
      <c r="G10" s="390">
        <v>0</v>
      </c>
      <c r="H10" s="390">
        <v>0</v>
      </c>
      <c r="I10" s="391">
        <v>0</v>
      </c>
    </row>
    <row r="11" spans="1:10" s="16" customFormat="1" x14ac:dyDescent="0.2">
      <c r="A11" s="389" t="s">
        <v>797</v>
      </c>
      <c r="B11" s="390">
        <v>0</v>
      </c>
      <c r="C11" s="390">
        <v>0</v>
      </c>
      <c r="D11" s="390">
        <v>0</v>
      </c>
      <c r="E11" s="390">
        <v>0</v>
      </c>
      <c r="F11" s="390">
        <v>0</v>
      </c>
      <c r="G11" s="390">
        <v>0</v>
      </c>
      <c r="H11" s="390">
        <v>0</v>
      </c>
      <c r="I11" s="391">
        <v>0</v>
      </c>
    </row>
    <row r="12" spans="1:10" s="16" customFormat="1" x14ac:dyDescent="0.2">
      <c r="A12" s="389" t="s">
        <v>798</v>
      </c>
      <c r="B12" s="390">
        <v>0</v>
      </c>
      <c r="C12" s="390">
        <v>0</v>
      </c>
      <c r="D12" s="390">
        <v>0</v>
      </c>
      <c r="E12" s="390">
        <v>0</v>
      </c>
      <c r="F12" s="390">
        <v>0</v>
      </c>
      <c r="G12" s="390">
        <v>0</v>
      </c>
      <c r="H12" s="390">
        <v>0</v>
      </c>
      <c r="I12" s="391">
        <v>0</v>
      </c>
    </row>
    <row r="13" spans="1:10" s="16" customFormat="1" x14ac:dyDescent="0.2">
      <c r="A13" s="389" t="s">
        <v>799</v>
      </c>
      <c r="B13" s="390">
        <v>4</v>
      </c>
      <c r="C13" s="390">
        <v>0</v>
      </c>
      <c r="D13" s="390">
        <v>11</v>
      </c>
      <c r="E13" s="390">
        <v>10</v>
      </c>
      <c r="F13" s="390">
        <v>1</v>
      </c>
      <c r="G13" s="390">
        <v>0</v>
      </c>
      <c r="H13" s="390">
        <v>0</v>
      </c>
      <c r="I13" s="391">
        <v>26</v>
      </c>
    </row>
    <row r="14" spans="1:10" s="16" customFormat="1" x14ac:dyDescent="0.2">
      <c r="A14" s="389" t="s">
        <v>800</v>
      </c>
      <c r="B14" s="390">
        <v>2</v>
      </c>
      <c r="C14" s="390">
        <v>0</v>
      </c>
      <c r="D14" s="390">
        <v>12</v>
      </c>
      <c r="E14" s="390">
        <v>6</v>
      </c>
      <c r="F14" s="390">
        <v>5</v>
      </c>
      <c r="G14" s="390">
        <v>0</v>
      </c>
      <c r="H14" s="390">
        <v>0</v>
      </c>
      <c r="I14" s="391">
        <v>25</v>
      </c>
    </row>
    <row r="15" spans="1:10" s="16" customFormat="1" x14ac:dyDescent="0.2">
      <c r="A15" s="389" t="s">
        <v>801</v>
      </c>
      <c r="B15" s="390">
        <v>0</v>
      </c>
      <c r="C15" s="390">
        <v>0</v>
      </c>
      <c r="D15" s="390">
        <v>0</v>
      </c>
      <c r="E15" s="390">
        <v>0</v>
      </c>
      <c r="F15" s="390">
        <v>0</v>
      </c>
      <c r="G15" s="390">
        <v>0</v>
      </c>
      <c r="H15" s="390">
        <v>0</v>
      </c>
      <c r="I15" s="391">
        <v>0</v>
      </c>
    </row>
    <row r="16" spans="1:10" s="16" customFormat="1" x14ac:dyDescent="0.2">
      <c r="A16" s="389" t="s">
        <v>802</v>
      </c>
      <c r="B16" s="390">
        <v>24</v>
      </c>
      <c r="C16" s="390">
        <v>0</v>
      </c>
      <c r="D16" s="390">
        <v>43</v>
      </c>
      <c r="E16" s="390">
        <v>44</v>
      </c>
      <c r="F16" s="390">
        <v>6</v>
      </c>
      <c r="G16" s="390">
        <v>0</v>
      </c>
      <c r="H16" s="390">
        <v>0</v>
      </c>
      <c r="I16" s="391">
        <v>117</v>
      </c>
    </row>
    <row r="17" spans="1:9" s="16" customFormat="1" x14ac:dyDescent="0.2">
      <c r="A17" s="389" t="s">
        <v>803</v>
      </c>
      <c r="B17" s="390">
        <v>3</v>
      </c>
      <c r="C17" s="390">
        <v>0</v>
      </c>
      <c r="D17" s="390">
        <v>15</v>
      </c>
      <c r="E17" s="390">
        <v>8</v>
      </c>
      <c r="F17" s="390">
        <v>5</v>
      </c>
      <c r="G17" s="390">
        <v>0</v>
      </c>
      <c r="H17" s="390">
        <v>0</v>
      </c>
      <c r="I17" s="391">
        <v>31</v>
      </c>
    </row>
    <row r="18" spans="1:9" s="16" customFormat="1" x14ac:dyDescent="0.2">
      <c r="A18" s="389" t="s">
        <v>804</v>
      </c>
      <c r="B18" s="390">
        <v>0</v>
      </c>
      <c r="C18" s="390">
        <v>0</v>
      </c>
      <c r="D18" s="390">
        <v>0</v>
      </c>
      <c r="E18" s="390">
        <v>0</v>
      </c>
      <c r="F18" s="390">
        <v>0</v>
      </c>
      <c r="G18" s="390">
        <v>0</v>
      </c>
      <c r="H18" s="390">
        <v>0</v>
      </c>
      <c r="I18" s="391">
        <v>0</v>
      </c>
    </row>
    <row r="19" spans="1:9" s="16" customFormat="1" x14ac:dyDescent="0.2">
      <c r="A19" s="389" t="s">
        <v>805</v>
      </c>
      <c r="B19" s="390">
        <v>0</v>
      </c>
      <c r="C19" s="390">
        <v>0</v>
      </c>
      <c r="D19" s="390">
        <v>0</v>
      </c>
      <c r="E19" s="390">
        <v>0</v>
      </c>
      <c r="F19" s="390">
        <v>0</v>
      </c>
      <c r="G19" s="390">
        <v>0</v>
      </c>
      <c r="H19" s="390">
        <v>0</v>
      </c>
      <c r="I19" s="391">
        <v>0</v>
      </c>
    </row>
    <row r="20" spans="1:9" s="16" customFormat="1" x14ac:dyDescent="0.2">
      <c r="A20" s="389" t="s">
        <v>806</v>
      </c>
      <c r="B20" s="390">
        <v>0</v>
      </c>
      <c r="C20" s="390">
        <v>0</v>
      </c>
      <c r="D20" s="390">
        <v>0</v>
      </c>
      <c r="E20" s="390">
        <v>0</v>
      </c>
      <c r="F20" s="390">
        <v>0</v>
      </c>
      <c r="G20" s="390">
        <v>0</v>
      </c>
      <c r="H20" s="390">
        <v>0</v>
      </c>
      <c r="I20" s="391">
        <v>0</v>
      </c>
    </row>
    <row r="21" spans="1:9" s="16" customFormat="1" x14ac:dyDescent="0.2">
      <c r="A21" s="389" t="s">
        <v>807</v>
      </c>
      <c r="B21" s="390">
        <v>0</v>
      </c>
      <c r="C21" s="390">
        <v>0</v>
      </c>
      <c r="D21" s="390">
        <v>2</v>
      </c>
      <c r="E21" s="390">
        <v>0</v>
      </c>
      <c r="F21" s="390">
        <v>1</v>
      </c>
      <c r="G21" s="390">
        <v>0</v>
      </c>
      <c r="H21" s="390">
        <v>0</v>
      </c>
      <c r="I21" s="391">
        <v>3</v>
      </c>
    </row>
    <row r="22" spans="1:9" s="16" customFormat="1" x14ac:dyDescent="0.2">
      <c r="A22" s="389" t="s">
        <v>808</v>
      </c>
      <c r="B22" s="390">
        <v>0</v>
      </c>
      <c r="C22" s="390">
        <v>0</v>
      </c>
      <c r="D22" s="390">
        <v>0</v>
      </c>
      <c r="E22" s="390">
        <v>2</v>
      </c>
      <c r="F22" s="390">
        <v>0</v>
      </c>
      <c r="G22" s="390">
        <v>0</v>
      </c>
      <c r="H22" s="390">
        <v>0</v>
      </c>
      <c r="I22" s="391">
        <v>2</v>
      </c>
    </row>
    <row r="23" spans="1:9" s="16" customFormat="1" x14ac:dyDescent="0.2">
      <c r="A23" s="389" t="s">
        <v>809</v>
      </c>
      <c r="B23" s="390">
        <v>99</v>
      </c>
      <c r="C23" s="390">
        <v>0</v>
      </c>
      <c r="D23" s="390">
        <v>62</v>
      </c>
      <c r="E23" s="390">
        <v>105</v>
      </c>
      <c r="F23" s="390">
        <v>21</v>
      </c>
      <c r="G23" s="390">
        <v>1</v>
      </c>
      <c r="H23" s="390">
        <v>0</v>
      </c>
      <c r="I23" s="391">
        <v>288</v>
      </c>
    </row>
    <row r="24" spans="1:9" s="16" customFormat="1" x14ac:dyDescent="0.2">
      <c r="A24" s="389" t="s">
        <v>810</v>
      </c>
      <c r="B24" s="390">
        <v>0</v>
      </c>
      <c r="C24" s="390">
        <v>0</v>
      </c>
      <c r="D24" s="390">
        <v>0</v>
      </c>
      <c r="E24" s="390">
        <v>0</v>
      </c>
      <c r="F24" s="390">
        <v>0</v>
      </c>
      <c r="G24" s="390">
        <v>0</v>
      </c>
      <c r="H24" s="390">
        <v>0</v>
      </c>
      <c r="I24" s="391">
        <v>0</v>
      </c>
    </row>
    <row r="25" spans="1:9" s="16" customFormat="1" x14ac:dyDescent="0.2">
      <c r="A25" s="389" t="s">
        <v>811</v>
      </c>
      <c r="B25" s="390">
        <v>1</v>
      </c>
      <c r="C25" s="390">
        <v>0</v>
      </c>
      <c r="D25" s="390">
        <v>44</v>
      </c>
      <c r="E25" s="390">
        <v>3</v>
      </c>
      <c r="F25" s="390">
        <v>1</v>
      </c>
      <c r="G25" s="390">
        <v>0</v>
      </c>
      <c r="H25" s="390">
        <v>0</v>
      </c>
      <c r="I25" s="391">
        <v>49</v>
      </c>
    </row>
    <row r="26" spans="1:9" s="16" customFormat="1" x14ac:dyDescent="0.2">
      <c r="A26" s="389" t="s">
        <v>812</v>
      </c>
      <c r="B26" s="390">
        <v>0</v>
      </c>
      <c r="C26" s="390">
        <v>0</v>
      </c>
      <c r="D26" s="390">
        <v>0</v>
      </c>
      <c r="E26" s="390">
        <v>0</v>
      </c>
      <c r="F26" s="390">
        <v>0</v>
      </c>
      <c r="G26" s="390">
        <v>0</v>
      </c>
      <c r="H26" s="390">
        <v>0</v>
      </c>
      <c r="I26" s="391">
        <v>0</v>
      </c>
    </row>
    <row r="27" spans="1:9" s="16" customFormat="1" x14ac:dyDescent="0.2">
      <c r="A27" s="389" t="s">
        <v>813</v>
      </c>
      <c r="B27" s="390">
        <v>0</v>
      </c>
      <c r="C27" s="390">
        <v>0</v>
      </c>
      <c r="D27" s="390">
        <v>0</v>
      </c>
      <c r="E27" s="390">
        <v>1</v>
      </c>
      <c r="F27" s="390">
        <v>0</v>
      </c>
      <c r="G27" s="390">
        <v>0</v>
      </c>
      <c r="H27" s="390">
        <v>0</v>
      </c>
      <c r="I27" s="391">
        <v>1</v>
      </c>
    </row>
    <row r="28" spans="1:9" s="16" customFormat="1" x14ac:dyDescent="0.2">
      <c r="A28" s="389" t="s">
        <v>814</v>
      </c>
      <c r="B28" s="390">
        <v>0</v>
      </c>
      <c r="C28" s="390">
        <v>0</v>
      </c>
      <c r="D28" s="390">
        <v>0</v>
      </c>
      <c r="E28" s="390">
        <v>0</v>
      </c>
      <c r="F28" s="390">
        <v>0</v>
      </c>
      <c r="G28" s="390">
        <v>0</v>
      </c>
      <c r="H28" s="390">
        <v>0</v>
      </c>
      <c r="I28" s="391">
        <v>0</v>
      </c>
    </row>
    <row r="29" spans="1:9" s="16" customFormat="1" x14ac:dyDescent="0.2">
      <c r="A29" s="389" t="s">
        <v>815</v>
      </c>
      <c r="B29" s="390">
        <v>0</v>
      </c>
      <c r="C29" s="390">
        <v>0</v>
      </c>
      <c r="D29" s="390">
        <v>1</v>
      </c>
      <c r="E29" s="390">
        <v>0</v>
      </c>
      <c r="F29" s="390">
        <v>0</v>
      </c>
      <c r="G29" s="390">
        <v>0</v>
      </c>
      <c r="H29" s="390">
        <v>0</v>
      </c>
      <c r="I29" s="391">
        <v>1</v>
      </c>
    </row>
    <row r="30" spans="1:9" s="16" customFormat="1" x14ac:dyDescent="0.2">
      <c r="A30" s="389" t="s">
        <v>816</v>
      </c>
      <c r="B30" s="390">
        <v>0</v>
      </c>
      <c r="C30" s="390">
        <v>0</v>
      </c>
      <c r="D30" s="390">
        <v>0</v>
      </c>
      <c r="E30" s="390">
        <v>0</v>
      </c>
      <c r="F30" s="390">
        <v>0</v>
      </c>
      <c r="G30" s="390">
        <v>0</v>
      </c>
      <c r="H30" s="390">
        <v>0</v>
      </c>
      <c r="I30" s="391">
        <v>0</v>
      </c>
    </row>
    <row r="31" spans="1:9" s="16" customFormat="1" x14ac:dyDescent="0.2">
      <c r="A31" s="389" t="s">
        <v>817</v>
      </c>
      <c r="B31" s="390">
        <v>6</v>
      </c>
      <c r="C31" s="390">
        <v>0</v>
      </c>
      <c r="D31" s="390">
        <v>22</v>
      </c>
      <c r="E31" s="390">
        <v>15</v>
      </c>
      <c r="F31" s="390">
        <v>3</v>
      </c>
      <c r="G31" s="390">
        <v>1</v>
      </c>
      <c r="H31" s="390">
        <v>4</v>
      </c>
      <c r="I31" s="391">
        <v>51</v>
      </c>
    </row>
    <row r="32" spans="1:9" s="16" customFormat="1" x14ac:dyDescent="0.2">
      <c r="A32" s="389" t="s">
        <v>818</v>
      </c>
      <c r="B32" s="390">
        <v>0</v>
      </c>
      <c r="C32" s="390">
        <v>0</v>
      </c>
      <c r="D32" s="390">
        <v>0</v>
      </c>
      <c r="E32" s="390">
        <v>0</v>
      </c>
      <c r="F32" s="390">
        <v>1</v>
      </c>
      <c r="G32" s="390">
        <v>0</v>
      </c>
      <c r="H32" s="390">
        <v>0</v>
      </c>
      <c r="I32" s="391">
        <v>1</v>
      </c>
    </row>
    <row r="33" spans="1:9" s="16" customFormat="1" x14ac:dyDescent="0.2">
      <c r="A33" s="389" t="s">
        <v>819</v>
      </c>
      <c r="B33" s="390">
        <v>0</v>
      </c>
      <c r="C33" s="390">
        <v>0</v>
      </c>
      <c r="D33" s="390">
        <v>0</v>
      </c>
      <c r="E33" s="390">
        <v>0</v>
      </c>
      <c r="F33" s="390">
        <v>0</v>
      </c>
      <c r="G33" s="390">
        <v>0</v>
      </c>
      <c r="H33" s="390">
        <v>0</v>
      </c>
      <c r="I33" s="391">
        <v>0</v>
      </c>
    </row>
    <row r="34" spans="1:9" s="16" customFormat="1" x14ac:dyDescent="0.2">
      <c r="A34" s="389" t="s">
        <v>820</v>
      </c>
      <c r="B34" s="390">
        <v>14</v>
      </c>
      <c r="C34" s="390">
        <v>0</v>
      </c>
      <c r="D34" s="390">
        <v>40</v>
      </c>
      <c r="E34" s="390">
        <v>9</v>
      </c>
      <c r="F34" s="390">
        <v>5</v>
      </c>
      <c r="G34" s="390">
        <v>0</v>
      </c>
      <c r="H34" s="390">
        <v>0</v>
      </c>
      <c r="I34" s="391">
        <v>68</v>
      </c>
    </row>
    <row r="35" spans="1:9" s="16" customFormat="1" x14ac:dyDescent="0.2">
      <c r="A35" s="389" t="s">
        <v>821</v>
      </c>
      <c r="B35" s="390">
        <v>0</v>
      </c>
      <c r="C35" s="390">
        <v>0</v>
      </c>
      <c r="D35" s="390">
        <v>0</v>
      </c>
      <c r="E35" s="390">
        <v>0</v>
      </c>
      <c r="F35" s="390">
        <v>0</v>
      </c>
      <c r="G35" s="390">
        <v>0</v>
      </c>
      <c r="H35" s="390">
        <v>0</v>
      </c>
      <c r="I35" s="391">
        <v>0</v>
      </c>
    </row>
    <row r="36" spans="1:9" s="16" customFormat="1" x14ac:dyDescent="0.2">
      <c r="A36" s="389" t="s">
        <v>822</v>
      </c>
      <c r="B36" s="390">
        <v>0</v>
      </c>
      <c r="C36" s="390">
        <v>0</v>
      </c>
      <c r="D36" s="390">
        <v>0</v>
      </c>
      <c r="E36" s="390">
        <v>0</v>
      </c>
      <c r="F36" s="390">
        <v>0</v>
      </c>
      <c r="G36" s="390">
        <v>0</v>
      </c>
      <c r="H36" s="390">
        <v>0</v>
      </c>
      <c r="I36" s="391">
        <v>0</v>
      </c>
    </row>
    <row r="37" spans="1:9" s="16" customFormat="1" x14ac:dyDescent="0.2">
      <c r="A37" s="389" t="s">
        <v>823</v>
      </c>
      <c r="B37" s="390">
        <v>3</v>
      </c>
      <c r="C37" s="390">
        <v>0</v>
      </c>
      <c r="D37" s="390">
        <v>16</v>
      </c>
      <c r="E37" s="390">
        <v>27</v>
      </c>
      <c r="F37" s="390">
        <v>7</v>
      </c>
      <c r="G37" s="390">
        <v>0</v>
      </c>
      <c r="H37" s="390">
        <v>1</v>
      </c>
      <c r="I37" s="391">
        <v>54</v>
      </c>
    </row>
    <row r="38" spans="1:9" s="16" customFormat="1" x14ac:dyDescent="0.2">
      <c r="A38" s="389" t="s">
        <v>824</v>
      </c>
      <c r="B38" s="390">
        <v>0</v>
      </c>
      <c r="C38" s="390">
        <v>0</v>
      </c>
      <c r="D38" s="390">
        <v>2</v>
      </c>
      <c r="E38" s="390">
        <v>0</v>
      </c>
      <c r="F38" s="390">
        <v>0</v>
      </c>
      <c r="G38" s="390">
        <v>0</v>
      </c>
      <c r="H38" s="390">
        <v>0</v>
      </c>
      <c r="I38" s="391">
        <v>2</v>
      </c>
    </row>
    <row r="39" spans="1:9" s="16" customFormat="1" x14ac:dyDescent="0.2">
      <c r="A39" s="389" t="s">
        <v>825</v>
      </c>
      <c r="B39" s="390">
        <v>0</v>
      </c>
      <c r="C39" s="390">
        <v>0</v>
      </c>
      <c r="D39" s="390">
        <v>0</v>
      </c>
      <c r="E39" s="390">
        <v>0</v>
      </c>
      <c r="F39" s="390">
        <v>0</v>
      </c>
      <c r="G39" s="390">
        <v>0</v>
      </c>
      <c r="H39" s="390">
        <v>0</v>
      </c>
      <c r="I39" s="391">
        <v>0</v>
      </c>
    </row>
    <row r="40" spans="1:9" s="16" customFormat="1" x14ac:dyDescent="0.2">
      <c r="A40" s="389" t="s">
        <v>826</v>
      </c>
      <c r="B40" s="390">
        <v>0</v>
      </c>
      <c r="C40" s="390">
        <v>0</v>
      </c>
      <c r="D40" s="390">
        <v>0</v>
      </c>
      <c r="E40" s="390">
        <v>0</v>
      </c>
      <c r="F40" s="390">
        <v>0</v>
      </c>
      <c r="G40" s="390">
        <v>0</v>
      </c>
      <c r="H40" s="390">
        <v>0</v>
      </c>
      <c r="I40" s="391">
        <v>0</v>
      </c>
    </row>
    <row r="41" spans="1:9" s="16" customFormat="1" x14ac:dyDescent="0.2">
      <c r="A41" s="389" t="s">
        <v>827</v>
      </c>
      <c r="B41" s="390">
        <v>0</v>
      </c>
      <c r="C41" s="390">
        <v>0</v>
      </c>
      <c r="D41" s="390">
        <v>0</v>
      </c>
      <c r="E41" s="390">
        <v>2</v>
      </c>
      <c r="F41" s="390">
        <v>0</v>
      </c>
      <c r="G41" s="390">
        <v>0</v>
      </c>
      <c r="H41" s="390">
        <v>0</v>
      </c>
      <c r="I41" s="391">
        <v>2</v>
      </c>
    </row>
    <row r="42" spans="1:9" s="16" customFormat="1" x14ac:dyDescent="0.2">
      <c r="A42" s="389" t="s">
        <v>828</v>
      </c>
      <c r="B42" s="390">
        <v>0</v>
      </c>
      <c r="C42" s="390">
        <v>0</v>
      </c>
      <c r="D42" s="390">
        <v>0</v>
      </c>
      <c r="E42" s="390">
        <v>0</v>
      </c>
      <c r="F42" s="390">
        <v>0</v>
      </c>
      <c r="G42" s="390">
        <v>0</v>
      </c>
      <c r="H42" s="390">
        <v>0</v>
      </c>
      <c r="I42" s="391">
        <v>0</v>
      </c>
    </row>
    <row r="43" spans="1:9" s="16" customFormat="1" x14ac:dyDescent="0.2">
      <c r="A43" s="389" t="s">
        <v>829</v>
      </c>
      <c r="B43" s="390">
        <v>0</v>
      </c>
      <c r="C43" s="390">
        <v>0</v>
      </c>
      <c r="D43" s="390">
        <v>3</v>
      </c>
      <c r="E43" s="390">
        <v>3</v>
      </c>
      <c r="F43" s="390">
        <v>0</v>
      </c>
      <c r="G43" s="390">
        <v>0</v>
      </c>
      <c r="H43" s="390">
        <v>0</v>
      </c>
      <c r="I43" s="391">
        <v>6</v>
      </c>
    </row>
    <row r="44" spans="1:9" s="16" customFormat="1" x14ac:dyDescent="0.2">
      <c r="A44" s="389" t="s">
        <v>830</v>
      </c>
      <c r="B44" s="390">
        <v>0</v>
      </c>
      <c r="C44" s="390">
        <v>0</v>
      </c>
      <c r="D44" s="390">
        <v>0</v>
      </c>
      <c r="E44" s="390">
        <v>24</v>
      </c>
      <c r="F44" s="390">
        <v>2</v>
      </c>
      <c r="G44" s="390">
        <v>3</v>
      </c>
      <c r="H44" s="390">
        <v>0</v>
      </c>
      <c r="I44" s="391">
        <v>29</v>
      </c>
    </row>
    <row r="45" spans="1:9" s="16" customFormat="1" x14ac:dyDescent="0.2">
      <c r="A45" s="389" t="s">
        <v>831</v>
      </c>
      <c r="B45" s="390">
        <v>29</v>
      </c>
      <c r="C45" s="390">
        <v>0</v>
      </c>
      <c r="D45" s="390">
        <v>201</v>
      </c>
      <c r="E45" s="390">
        <v>83</v>
      </c>
      <c r="F45" s="390">
        <v>28</v>
      </c>
      <c r="G45" s="390">
        <v>3</v>
      </c>
      <c r="H45" s="390">
        <v>0</v>
      </c>
      <c r="I45" s="391">
        <v>344</v>
      </c>
    </row>
    <row r="46" spans="1:9" s="16" customFormat="1" x14ac:dyDescent="0.2">
      <c r="A46" s="389" t="s">
        <v>832</v>
      </c>
      <c r="B46" s="390">
        <v>23</v>
      </c>
      <c r="C46" s="390">
        <v>0</v>
      </c>
      <c r="D46" s="390">
        <v>70</v>
      </c>
      <c r="E46" s="390">
        <v>12</v>
      </c>
      <c r="F46" s="390">
        <v>15</v>
      </c>
      <c r="G46" s="390">
        <v>0</v>
      </c>
      <c r="H46" s="390">
        <v>0</v>
      </c>
      <c r="I46" s="391">
        <v>120</v>
      </c>
    </row>
    <row r="47" spans="1:9" s="16" customFormat="1" x14ac:dyDescent="0.2">
      <c r="A47" s="389" t="s">
        <v>833</v>
      </c>
      <c r="B47" s="390">
        <v>30</v>
      </c>
      <c r="C47" s="390">
        <v>0</v>
      </c>
      <c r="D47" s="390">
        <v>32</v>
      </c>
      <c r="E47" s="390">
        <v>49</v>
      </c>
      <c r="F47" s="390">
        <v>6</v>
      </c>
      <c r="G47" s="390">
        <v>2</v>
      </c>
      <c r="H47" s="390">
        <v>0</v>
      </c>
      <c r="I47" s="391">
        <v>119</v>
      </c>
    </row>
    <row r="48" spans="1:9" s="16" customFormat="1" x14ac:dyDescent="0.2">
      <c r="A48" s="389" t="s">
        <v>834</v>
      </c>
      <c r="B48" s="390">
        <v>0</v>
      </c>
      <c r="C48" s="390">
        <v>0</v>
      </c>
      <c r="D48" s="390">
        <v>0</v>
      </c>
      <c r="E48" s="390">
        <v>0</v>
      </c>
      <c r="F48" s="390">
        <v>0</v>
      </c>
      <c r="G48" s="390">
        <v>0</v>
      </c>
      <c r="H48" s="390">
        <v>0</v>
      </c>
      <c r="I48" s="391">
        <v>0</v>
      </c>
    </row>
    <row r="49" spans="1:9" s="16" customFormat="1" x14ac:dyDescent="0.2">
      <c r="A49" s="389" t="s">
        <v>835</v>
      </c>
      <c r="B49" s="390">
        <v>0</v>
      </c>
      <c r="C49" s="390">
        <v>0</v>
      </c>
      <c r="D49" s="390">
        <v>0</v>
      </c>
      <c r="E49" s="390">
        <v>0</v>
      </c>
      <c r="F49" s="390">
        <v>0</v>
      </c>
      <c r="G49" s="390">
        <v>0</v>
      </c>
      <c r="H49" s="390">
        <v>0</v>
      </c>
      <c r="I49" s="391">
        <v>0</v>
      </c>
    </row>
    <row r="50" spans="1:9" s="16" customFormat="1" x14ac:dyDescent="0.2">
      <c r="A50" s="389" t="s">
        <v>836</v>
      </c>
      <c r="B50" s="390">
        <v>0</v>
      </c>
      <c r="C50" s="390">
        <v>0</v>
      </c>
      <c r="D50" s="390">
        <v>0</v>
      </c>
      <c r="E50" s="390">
        <v>0</v>
      </c>
      <c r="F50" s="390">
        <v>0</v>
      </c>
      <c r="G50" s="390">
        <v>0</v>
      </c>
      <c r="H50" s="390">
        <v>0</v>
      </c>
      <c r="I50" s="391">
        <v>0</v>
      </c>
    </row>
    <row r="51" spans="1:9" s="16" customFormat="1" x14ac:dyDescent="0.2">
      <c r="A51" s="389" t="s">
        <v>837</v>
      </c>
      <c r="B51" s="390">
        <v>0</v>
      </c>
      <c r="C51" s="390">
        <v>0</v>
      </c>
      <c r="D51" s="390">
        <v>0</v>
      </c>
      <c r="E51" s="390">
        <v>0</v>
      </c>
      <c r="F51" s="390">
        <v>0</v>
      </c>
      <c r="G51" s="390">
        <v>0</v>
      </c>
      <c r="H51" s="390">
        <v>0</v>
      </c>
      <c r="I51" s="391">
        <v>0</v>
      </c>
    </row>
    <row r="52" spans="1:9" s="16" customFormat="1" x14ac:dyDescent="0.2">
      <c r="A52" s="389" t="s">
        <v>838</v>
      </c>
      <c r="B52" s="390">
        <v>1</v>
      </c>
      <c r="C52" s="390">
        <v>0</v>
      </c>
      <c r="D52" s="390">
        <v>0</v>
      </c>
      <c r="E52" s="390">
        <v>4</v>
      </c>
      <c r="F52" s="390">
        <v>0</v>
      </c>
      <c r="G52" s="390">
        <v>0</v>
      </c>
      <c r="H52" s="390">
        <v>0</v>
      </c>
      <c r="I52" s="391">
        <v>5</v>
      </c>
    </row>
    <row r="53" spans="1:9" s="16" customFormat="1" x14ac:dyDescent="0.2">
      <c r="A53" s="389" t="s">
        <v>839</v>
      </c>
      <c r="B53" s="390">
        <v>0</v>
      </c>
      <c r="C53" s="390">
        <v>0</v>
      </c>
      <c r="D53" s="390">
        <v>0</v>
      </c>
      <c r="E53" s="390">
        <v>0</v>
      </c>
      <c r="F53" s="390">
        <v>0</v>
      </c>
      <c r="G53" s="390">
        <v>0</v>
      </c>
      <c r="H53" s="390">
        <v>0</v>
      </c>
      <c r="I53" s="391">
        <v>0</v>
      </c>
    </row>
    <row r="54" spans="1:9" s="16" customFormat="1" x14ac:dyDescent="0.2">
      <c r="A54" s="389" t="s">
        <v>840</v>
      </c>
      <c r="B54" s="390">
        <v>2</v>
      </c>
      <c r="C54" s="390">
        <v>0</v>
      </c>
      <c r="D54" s="390">
        <v>26</v>
      </c>
      <c r="E54" s="390">
        <v>6</v>
      </c>
      <c r="F54" s="390">
        <v>0</v>
      </c>
      <c r="G54" s="390">
        <v>0</v>
      </c>
      <c r="H54" s="390">
        <v>0</v>
      </c>
      <c r="I54" s="391">
        <v>34</v>
      </c>
    </row>
    <row r="55" spans="1:9" s="16" customFormat="1" x14ac:dyDescent="0.2">
      <c r="A55" s="389" t="s">
        <v>841</v>
      </c>
      <c r="B55" s="390">
        <v>3</v>
      </c>
      <c r="C55" s="390">
        <v>0</v>
      </c>
      <c r="D55" s="390">
        <v>6</v>
      </c>
      <c r="E55" s="390">
        <v>8</v>
      </c>
      <c r="F55" s="390">
        <v>1</v>
      </c>
      <c r="G55" s="390">
        <v>0</v>
      </c>
      <c r="H55" s="390">
        <v>0</v>
      </c>
      <c r="I55" s="391">
        <v>18</v>
      </c>
    </row>
    <row r="56" spans="1:9" s="16" customFormat="1" x14ac:dyDescent="0.2">
      <c r="A56" s="389" t="s">
        <v>842</v>
      </c>
      <c r="B56" s="390">
        <v>13</v>
      </c>
      <c r="C56" s="390">
        <v>0</v>
      </c>
      <c r="D56" s="390">
        <v>10</v>
      </c>
      <c r="E56" s="390">
        <v>21</v>
      </c>
      <c r="F56" s="390">
        <v>1</v>
      </c>
      <c r="G56" s="390">
        <v>3</v>
      </c>
      <c r="H56" s="390">
        <v>0</v>
      </c>
      <c r="I56" s="391">
        <v>48</v>
      </c>
    </row>
    <row r="57" spans="1:9" s="16" customFormat="1" x14ac:dyDescent="0.2">
      <c r="A57" s="389" t="s">
        <v>843</v>
      </c>
      <c r="B57" s="390">
        <v>1</v>
      </c>
      <c r="C57" s="390">
        <v>0</v>
      </c>
      <c r="D57" s="390">
        <v>2</v>
      </c>
      <c r="E57" s="390">
        <v>12</v>
      </c>
      <c r="F57" s="390">
        <v>0</v>
      </c>
      <c r="G57" s="390">
        <v>0</v>
      </c>
      <c r="H57" s="390">
        <v>0</v>
      </c>
      <c r="I57" s="391">
        <v>15</v>
      </c>
    </row>
    <row r="58" spans="1:9" s="16" customFormat="1" x14ac:dyDescent="0.2">
      <c r="A58" s="389" t="s">
        <v>844</v>
      </c>
      <c r="B58" s="390">
        <v>0</v>
      </c>
      <c r="C58" s="390">
        <v>0</v>
      </c>
      <c r="D58" s="390">
        <v>0</v>
      </c>
      <c r="E58" s="390">
        <v>0</v>
      </c>
      <c r="F58" s="390">
        <v>0</v>
      </c>
      <c r="G58" s="390">
        <v>0</v>
      </c>
      <c r="H58" s="390">
        <v>0</v>
      </c>
      <c r="I58" s="391">
        <v>0</v>
      </c>
    </row>
    <row r="59" spans="1:9" s="16" customFormat="1" x14ac:dyDescent="0.2">
      <c r="A59" s="389" t="s">
        <v>845</v>
      </c>
      <c r="B59" s="390">
        <v>0</v>
      </c>
      <c r="C59" s="390">
        <v>0</v>
      </c>
      <c r="D59" s="390">
        <v>0</v>
      </c>
      <c r="E59" s="390">
        <v>0</v>
      </c>
      <c r="F59" s="390">
        <v>0</v>
      </c>
      <c r="G59" s="390">
        <v>0</v>
      </c>
      <c r="H59" s="390">
        <v>0</v>
      </c>
      <c r="I59" s="391">
        <v>0</v>
      </c>
    </row>
    <row r="60" spans="1:9" s="16" customFormat="1" x14ac:dyDescent="0.2">
      <c r="A60" s="389" t="s">
        <v>846</v>
      </c>
      <c r="B60" s="390">
        <v>0</v>
      </c>
      <c r="C60" s="390">
        <v>0</v>
      </c>
      <c r="D60" s="390">
        <v>0</v>
      </c>
      <c r="E60" s="390">
        <v>0</v>
      </c>
      <c r="F60" s="390">
        <v>0</v>
      </c>
      <c r="G60" s="390">
        <v>0</v>
      </c>
      <c r="H60" s="390">
        <v>0</v>
      </c>
      <c r="I60" s="391">
        <v>0</v>
      </c>
    </row>
    <row r="61" spans="1:9" s="16" customFormat="1" x14ac:dyDescent="0.2">
      <c r="A61" s="389" t="s">
        <v>847</v>
      </c>
      <c r="B61" s="390">
        <v>0</v>
      </c>
      <c r="C61" s="390">
        <v>0</v>
      </c>
      <c r="D61" s="390">
        <v>0</v>
      </c>
      <c r="E61" s="390">
        <v>0</v>
      </c>
      <c r="F61" s="390">
        <v>0</v>
      </c>
      <c r="G61" s="390">
        <v>0</v>
      </c>
      <c r="H61" s="390">
        <v>0</v>
      </c>
      <c r="I61" s="391">
        <v>0</v>
      </c>
    </row>
    <row r="62" spans="1:9" s="16" customFormat="1" x14ac:dyDescent="0.2">
      <c r="A62" s="389" t="s">
        <v>848</v>
      </c>
      <c r="B62" s="390">
        <v>0</v>
      </c>
      <c r="C62" s="390">
        <v>0</v>
      </c>
      <c r="D62" s="390">
        <v>0</v>
      </c>
      <c r="E62" s="390">
        <v>0</v>
      </c>
      <c r="F62" s="390">
        <v>0</v>
      </c>
      <c r="G62" s="390">
        <v>0</v>
      </c>
      <c r="H62" s="390">
        <v>0</v>
      </c>
      <c r="I62" s="391">
        <v>0</v>
      </c>
    </row>
    <row r="63" spans="1:9" s="16" customFormat="1" x14ac:dyDescent="0.2">
      <c r="A63" s="389" t="s">
        <v>849</v>
      </c>
      <c r="B63" s="390">
        <v>0</v>
      </c>
      <c r="C63" s="390">
        <v>0</v>
      </c>
      <c r="D63" s="390">
        <v>9</v>
      </c>
      <c r="E63" s="390">
        <v>1</v>
      </c>
      <c r="F63" s="390">
        <v>0</v>
      </c>
      <c r="G63" s="390">
        <v>0</v>
      </c>
      <c r="H63" s="390">
        <v>0</v>
      </c>
      <c r="I63" s="391">
        <v>10</v>
      </c>
    </row>
    <row r="64" spans="1:9" s="16" customFormat="1" x14ac:dyDescent="0.2">
      <c r="A64" s="389" t="s">
        <v>850</v>
      </c>
      <c r="B64" s="390">
        <v>81</v>
      </c>
      <c r="C64" s="390">
        <v>0</v>
      </c>
      <c r="D64" s="390">
        <v>47</v>
      </c>
      <c r="E64" s="390">
        <v>57</v>
      </c>
      <c r="F64" s="390">
        <v>5</v>
      </c>
      <c r="G64" s="390">
        <v>5</v>
      </c>
      <c r="H64" s="390">
        <v>0</v>
      </c>
      <c r="I64" s="391">
        <v>195</v>
      </c>
    </row>
    <row r="65" spans="1:9" s="16" customFormat="1" x14ac:dyDescent="0.2">
      <c r="A65" s="389" t="s">
        <v>851</v>
      </c>
      <c r="B65" s="390">
        <v>1</v>
      </c>
      <c r="C65" s="390">
        <v>0</v>
      </c>
      <c r="D65" s="390">
        <v>0</v>
      </c>
      <c r="E65" s="390">
        <v>0</v>
      </c>
      <c r="F65" s="390">
        <v>0</v>
      </c>
      <c r="G65" s="390">
        <v>0</v>
      </c>
      <c r="H65" s="390">
        <v>0</v>
      </c>
      <c r="I65" s="391">
        <v>1</v>
      </c>
    </row>
    <row r="66" spans="1:9" s="16" customFormat="1" x14ac:dyDescent="0.2">
      <c r="A66" s="389" t="s">
        <v>852</v>
      </c>
      <c r="B66" s="390">
        <v>0</v>
      </c>
      <c r="C66" s="390">
        <v>0</v>
      </c>
      <c r="D66" s="390">
        <v>0</v>
      </c>
      <c r="E66" s="390">
        <v>0</v>
      </c>
      <c r="F66" s="390">
        <v>0</v>
      </c>
      <c r="G66" s="390">
        <v>0</v>
      </c>
      <c r="H66" s="390">
        <v>0</v>
      </c>
      <c r="I66" s="391">
        <v>0</v>
      </c>
    </row>
    <row r="67" spans="1:9" s="16" customFormat="1" x14ac:dyDescent="0.2">
      <c r="A67" s="389" t="s">
        <v>853</v>
      </c>
      <c r="B67" s="390">
        <v>0</v>
      </c>
      <c r="C67" s="390">
        <v>0</v>
      </c>
      <c r="D67" s="390">
        <v>0</v>
      </c>
      <c r="E67" s="390">
        <v>0</v>
      </c>
      <c r="F67" s="390">
        <v>0</v>
      </c>
      <c r="G67" s="390">
        <v>0</v>
      </c>
      <c r="H67" s="390">
        <v>0</v>
      </c>
      <c r="I67" s="391">
        <v>0</v>
      </c>
    </row>
    <row r="68" spans="1:9" s="16" customFormat="1" x14ac:dyDescent="0.2">
      <c r="A68" s="389" t="s">
        <v>854</v>
      </c>
      <c r="B68" s="390">
        <v>160</v>
      </c>
      <c r="C68" s="390">
        <v>6</v>
      </c>
      <c r="D68" s="390">
        <v>309</v>
      </c>
      <c r="E68" s="390">
        <v>289</v>
      </c>
      <c r="F68" s="390">
        <v>59</v>
      </c>
      <c r="G68" s="390">
        <v>4</v>
      </c>
      <c r="H68" s="390">
        <v>1</v>
      </c>
      <c r="I68" s="391">
        <v>822</v>
      </c>
    </row>
    <row r="69" spans="1:9" s="16" customFormat="1" x14ac:dyDescent="0.2">
      <c r="A69" s="389" t="s">
        <v>855</v>
      </c>
      <c r="B69" s="390">
        <v>0</v>
      </c>
      <c r="C69" s="390">
        <v>0</v>
      </c>
      <c r="D69" s="390">
        <v>0</v>
      </c>
      <c r="E69" s="390">
        <v>0</v>
      </c>
      <c r="F69" s="390">
        <v>0</v>
      </c>
      <c r="G69" s="390">
        <v>0</v>
      </c>
      <c r="H69" s="390">
        <v>0</v>
      </c>
      <c r="I69" s="391">
        <v>0</v>
      </c>
    </row>
    <row r="70" spans="1:9" s="16" customFormat="1" x14ac:dyDescent="0.2">
      <c r="A70" s="389" t="s">
        <v>856</v>
      </c>
      <c r="B70" s="390">
        <v>0</v>
      </c>
      <c r="C70" s="390">
        <v>0</v>
      </c>
      <c r="D70" s="390">
        <v>0</v>
      </c>
      <c r="E70" s="390">
        <v>0</v>
      </c>
      <c r="F70" s="390">
        <v>0</v>
      </c>
      <c r="G70" s="390">
        <v>0</v>
      </c>
      <c r="H70" s="390">
        <v>0</v>
      </c>
      <c r="I70" s="391">
        <v>0</v>
      </c>
    </row>
    <row r="71" spans="1:9" s="16" customFormat="1" x14ac:dyDescent="0.2">
      <c r="A71" s="389" t="s">
        <v>857</v>
      </c>
      <c r="B71" s="390">
        <v>11</v>
      </c>
      <c r="C71" s="390">
        <v>0</v>
      </c>
      <c r="D71" s="390">
        <v>0</v>
      </c>
      <c r="E71" s="390">
        <v>1</v>
      </c>
      <c r="F71" s="390">
        <v>0</v>
      </c>
      <c r="G71" s="390">
        <v>0</v>
      </c>
      <c r="H71" s="390">
        <v>0</v>
      </c>
      <c r="I71" s="391">
        <v>12</v>
      </c>
    </row>
    <row r="72" spans="1:9" s="16" customFormat="1" x14ac:dyDescent="0.2">
      <c r="A72" s="389" t="s">
        <v>858</v>
      </c>
      <c r="B72" s="390">
        <v>0</v>
      </c>
      <c r="C72" s="390">
        <v>0</v>
      </c>
      <c r="D72" s="390">
        <v>0</v>
      </c>
      <c r="E72" s="390">
        <v>0</v>
      </c>
      <c r="F72" s="390">
        <v>0</v>
      </c>
      <c r="G72" s="390">
        <v>0</v>
      </c>
      <c r="H72" s="390">
        <v>0</v>
      </c>
      <c r="I72" s="391">
        <v>0</v>
      </c>
    </row>
    <row r="73" spans="1:9" s="16" customFormat="1" x14ac:dyDescent="0.2">
      <c r="A73" s="389" t="s">
        <v>859</v>
      </c>
      <c r="B73" s="390">
        <v>0</v>
      </c>
      <c r="C73" s="390">
        <v>0</v>
      </c>
      <c r="D73" s="390">
        <v>0</v>
      </c>
      <c r="E73" s="390">
        <v>0</v>
      </c>
      <c r="F73" s="390">
        <v>0</v>
      </c>
      <c r="G73" s="390">
        <v>0</v>
      </c>
      <c r="H73" s="390">
        <v>0</v>
      </c>
      <c r="I73" s="391">
        <v>0</v>
      </c>
    </row>
    <row r="74" spans="1:9" s="16" customFormat="1" x14ac:dyDescent="0.2">
      <c r="A74" s="389" t="s">
        <v>860</v>
      </c>
      <c r="B74" s="390">
        <v>1</v>
      </c>
      <c r="C74" s="390">
        <v>0</v>
      </c>
      <c r="D74" s="390">
        <v>0</v>
      </c>
      <c r="E74" s="390">
        <v>2</v>
      </c>
      <c r="F74" s="390">
        <v>0</v>
      </c>
      <c r="G74" s="390">
        <v>1</v>
      </c>
      <c r="H74" s="390">
        <v>0</v>
      </c>
      <c r="I74" s="391">
        <v>4</v>
      </c>
    </row>
    <row r="75" spans="1:9" s="16" customFormat="1" x14ac:dyDescent="0.2">
      <c r="A75" s="389" t="s">
        <v>861</v>
      </c>
      <c r="B75" s="390">
        <v>2</v>
      </c>
      <c r="C75" s="390">
        <v>0</v>
      </c>
      <c r="D75" s="390">
        <v>22</v>
      </c>
      <c r="E75" s="390">
        <v>3</v>
      </c>
      <c r="F75" s="390">
        <v>2</v>
      </c>
      <c r="G75" s="390">
        <v>0</v>
      </c>
      <c r="H75" s="390">
        <v>0</v>
      </c>
      <c r="I75" s="391">
        <v>29</v>
      </c>
    </row>
    <row r="76" spans="1:9" s="16" customFormat="1" x14ac:dyDescent="0.2">
      <c r="A76" s="389" t="s">
        <v>862</v>
      </c>
      <c r="B76" s="390">
        <v>0</v>
      </c>
      <c r="C76" s="390">
        <v>0</v>
      </c>
      <c r="D76" s="390">
        <v>0</v>
      </c>
      <c r="E76" s="390">
        <v>0</v>
      </c>
      <c r="F76" s="390">
        <v>0</v>
      </c>
      <c r="G76" s="390">
        <v>0</v>
      </c>
      <c r="H76" s="390">
        <v>0</v>
      </c>
      <c r="I76" s="391">
        <v>0</v>
      </c>
    </row>
    <row r="77" spans="1:9" s="16" customFormat="1" x14ac:dyDescent="0.2">
      <c r="A77" s="389" t="s">
        <v>863</v>
      </c>
      <c r="B77" s="390">
        <v>0</v>
      </c>
      <c r="C77" s="390">
        <v>0</v>
      </c>
      <c r="D77" s="390">
        <v>0</v>
      </c>
      <c r="E77" s="390">
        <v>0</v>
      </c>
      <c r="F77" s="390">
        <v>0</v>
      </c>
      <c r="G77" s="390">
        <v>0</v>
      </c>
      <c r="H77" s="390">
        <v>0</v>
      </c>
      <c r="I77" s="391">
        <v>0</v>
      </c>
    </row>
    <row r="78" spans="1:9" s="16" customFormat="1" x14ac:dyDescent="0.2">
      <c r="A78" s="389" t="s">
        <v>864</v>
      </c>
      <c r="B78" s="390">
        <v>0</v>
      </c>
      <c r="C78" s="390">
        <v>0</v>
      </c>
      <c r="D78" s="390">
        <v>0</v>
      </c>
      <c r="E78" s="390">
        <v>0</v>
      </c>
      <c r="F78" s="390">
        <v>0</v>
      </c>
      <c r="G78" s="390">
        <v>0</v>
      </c>
      <c r="H78" s="390">
        <v>0</v>
      </c>
      <c r="I78" s="391">
        <v>0</v>
      </c>
    </row>
    <row r="79" spans="1:9" s="16" customFormat="1" x14ac:dyDescent="0.2">
      <c r="A79" s="389" t="s">
        <v>865</v>
      </c>
      <c r="B79" s="390">
        <v>0</v>
      </c>
      <c r="C79" s="390">
        <v>0</v>
      </c>
      <c r="D79" s="390">
        <v>0</v>
      </c>
      <c r="E79" s="390">
        <v>0</v>
      </c>
      <c r="F79" s="390">
        <v>0</v>
      </c>
      <c r="G79" s="390">
        <v>0</v>
      </c>
      <c r="H79" s="390">
        <v>0</v>
      </c>
      <c r="I79" s="391">
        <v>0</v>
      </c>
    </row>
    <row r="80" spans="1:9" s="16" customFormat="1" x14ac:dyDescent="0.2">
      <c r="A80" s="389" t="s">
        <v>866</v>
      </c>
      <c r="B80" s="390">
        <v>1</v>
      </c>
      <c r="C80" s="390">
        <v>0</v>
      </c>
      <c r="D80" s="390">
        <v>1</v>
      </c>
      <c r="E80" s="390">
        <v>0</v>
      </c>
      <c r="F80" s="390">
        <v>0</v>
      </c>
      <c r="G80" s="390">
        <v>0</v>
      </c>
      <c r="H80" s="390">
        <v>0</v>
      </c>
      <c r="I80" s="391">
        <v>2</v>
      </c>
    </row>
    <row r="81" spans="1:11" s="16" customFormat="1" x14ac:dyDescent="0.2">
      <c r="A81" s="389" t="s">
        <v>867</v>
      </c>
      <c r="B81" s="390">
        <v>4</v>
      </c>
      <c r="C81" s="390">
        <v>0</v>
      </c>
      <c r="D81" s="390">
        <v>7</v>
      </c>
      <c r="E81" s="390">
        <v>10</v>
      </c>
      <c r="F81" s="390">
        <v>0</v>
      </c>
      <c r="G81" s="390">
        <v>0</v>
      </c>
      <c r="H81" s="390">
        <v>1</v>
      </c>
      <c r="I81" s="391">
        <v>22</v>
      </c>
    </row>
    <row r="82" spans="1:11" s="16" customFormat="1" x14ac:dyDescent="0.2">
      <c r="A82" s="389" t="s">
        <v>868</v>
      </c>
      <c r="B82" s="390">
        <v>18</v>
      </c>
      <c r="C82" s="390">
        <v>0</v>
      </c>
      <c r="D82" s="390">
        <v>30</v>
      </c>
      <c r="E82" s="390">
        <v>52</v>
      </c>
      <c r="F82" s="390">
        <v>13</v>
      </c>
      <c r="G82" s="390">
        <v>0</v>
      </c>
      <c r="H82" s="390">
        <v>5</v>
      </c>
      <c r="I82" s="391">
        <v>118</v>
      </c>
    </row>
    <row r="83" spans="1:11" s="16" customFormat="1" x14ac:dyDescent="0.2">
      <c r="A83" s="389" t="s">
        <v>869</v>
      </c>
      <c r="B83" s="390">
        <v>9</v>
      </c>
      <c r="C83" s="390">
        <v>0</v>
      </c>
      <c r="D83" s="390">
        <v>18</v>
      </c>
      <c r="E83" s="390">
        <v>10</v>
      </c>
      <c r="F83" s="390">
        <v>18</v>
      </c>
      <c r="G83" s="390">
        <v>0</v>
      </c>
      <c r="H83" s="390">
        <v>0</v>
      </c>
      <c r="I83" s="391">
        <v>55</v>
      </c>
    </row>
    <row r="84" spans="1:11" s="16" customFormat="1" x14ac:dyDescent="0.2">
      <c r="A84" s="389" t="s">
        <v>870</v>
      </c>
      <c r="B84" s="390">
        <v>15</v>
      </c>
      <c r="C84" s="390">
        <v>0</v>
      </c>
      <c r="D84" s="390">
        <v>15</v>
      </c>
      <c r="E84" s="390">
        <v>6</v>
      </c>
      <c r="F84" s="390">
        <v>2</v>
      </c>
      <c r="G84" s="390">
        <v>1</v>
      </c>
      <c r="H84" s="390">
        <v>0</v>
      </c>
      <c r="I84" s="391">
        <v>39</v>
      </c>
    </row>
    <row r="85" spans="1:11" s="16" customFormat="1" x14ac:dyDescent="0.2">
      <c r="A85" s="389" t="s">
        <v>871</v>
      </c>
      <c r="B85" s="390">
        <v>1</v>
      </c>
      <c r="C85" s="390">
        <v>0</v>
      </c>
      <c r="D85" s="390">
        <v>25</v>
      </c>
      <c r="E85" s="390">
        <v>0</v>
      </c>
      <c r="F85" s="390">
        <v>0</v>
      </c>
      <c r="G85" s="390">
        <v>0</v>
      </c>
      <c r="H85" s="390">
        <v>0</v>
      </c>
      <c r="I85" s="391">
        <v>26</v>
      </c>
    </row>
    <row r="86" spans="1:11" s="16" customFormat="1" x14ac:dyDescent="0.2">
      <c r="A86" s="389" t="s">
        <v>872</v>
      </c>
      <c r="B86" s="390">
        <v>0</v>
      </c>
      <c r="C86" s="390">
        <v>0</v>
      </c>
      <c r="D86" s="390">
        <v>51</v>
      </c>
      <c r="E86" s="390">
        <v>7</v>
      </c>
      <c r="F86" s="390">
        <v>10</v>
      </c>
      <c r="G86" s="390">
        <v>0</v>
      </c>
      <c r="H86" s="390">
        <v>0</v>
      </c>
      <c r="I86" s="391">
        <v>68</v>
      </c>
    </row>
    <row r="87" spans="1:11" s="16" customFormat="1" x14ac:dyDescent="0.2">
      <c r="A87" s="389" t="s">
        <v>873</v>
      </c>
      <c r="B87" s="390">
        <v>35</v>
      </c>
      <c r="C87" s="390">
        <v>0</v>
      </c>
      <c r="D87" s="390">
        <v>44</v>
      </c>
      <c r="E87" s="390">
        <v>55</v>
      </c>
      <c r="F87" s="390">
        <v>4</v>
      </c>
      <c r="G87" s="390">
        <v>2</v>
      </c>
      <c r="H87" s="390">
        <v>0</v>
      </c>
      <c r="I87" s="391">
        <v>140</v>
      </c>
    </row>
    <row r="88" spans="1:11" s="16" customFormat="1" x14ac:dyDescent="0.2">
      <c r="A88" s="389" t="s">
        <v>874</v>
      </c>
      <c r="B88" s="390">
        <v>15</v>
      </c>
      <c r="C88" s="390">
        <v>0</v>
      </c>
      <c r="D88" s="390">
        <v>18</v>
      </c>
      <c r="E88" s="390">
        <v>15</v>
      </c>
      <c r="F88" s="390">
        <v>0</v>
      </c>
      <c r="G88" s="390">
        <v>1</v>
      </c>
      <c r="H88" s="390">
        <v>0</v>
      </c>
      <c r="I88" s="391">
        <v>49</v>
      </c>
    </row>
    <row r="89" spans="1:11" s="16" customFormat="1" x14ac:dyDescent="0.2">
      <c r="A89" s="389" t="s">
        <v>875</v>
      </c>
      <c r="B89" s="390">
        <v>105</v>
      </c>
      <c r="C89" s="390">
        <v>0</v>
      </c>
      <c r="D89" s="390">
        <v>161</v>
      </c>
      <c r="E89" s="390">
        <v>305</v>
      </c>
      <c r="F89" s="390">
        <v>36</v>
      </c>
      <c r="G89" s="390">
        <v>3</v>
      </c>
      <c r="H89" s="390">
        <v>1</v>
      </c>
      <c r="I89" s="391">
        <v>611</v>
      </c>
    </row>
    <row r="90" spans="1:11" s="16" customFormat="1" x14ac:dyDescent="0.2">
      <c r="A90" s="389" t="s">
        <v>876</v>
      </c>
      <c r="B90" s="390">
        <v>0</v>
      </c>
      <c r="C90" s="390">
        <v>0</v>
      </c>
      <c r="D90" s="390">
        <v>0</v>
      </c>
      <c r="E90" s="390">
        <v>0</v>
      </c>
      <c r="F90" s="390">
        <v>0</v>
      </c>
      <c r="G90" s="390">
        <v>0</v>
      </c>
      <c r="H90" s="390">
        <v>0</v>
      </c>
      <c r="I90" s="391">
        <v>0</v>
      </c>
    </row>
    <row r="91" spans="1:11" s="16" customFormat="1" x14ac:dyDescent="0.2">
      <c r="A91" s="389" t="s">
        <v>877</v>
      </c>
      <c r="B91" s="390">
        <v>46</v>
      </c>
      <c r="C91" s="390">
        <v>0</v>
      </c>
      <c r="D91" s="390">
        <v>78</v>
      </c>
      <c r="E91" s="390">
        <v>101</v>
      </c>
      <c r="F91" s="390">
        <v>11</v>
      </c>
      <c r="G91" s="390">
        <v>0</v>
      </c>
      <c r="H91" s="390">
        <v>0</v>
      </c>
      <c r="I91" s="391">
        <v>236</v>
      </c>
    </row>
    <row r="92" spans="1:11" s="16" customFormat="1" x14ac:dyDescent="0.2">
      <c r="A92" s="389" t="s">
        <v>878</v>
      </c>
      <c r="B92" s="390">
        <v>0</v>
      </c>
      <c r="C92" s="390">
        <v>0</v>
      </c>
      <c r="D92" s="390">
        <v>0</v>
      </c>
      <c r="E92" s="390">
        <v>0</v>
      </c>
      <c r="F92" s="390">
        <v>0</v>
      </c>
      <c r="G92" s="390">
        <v>0</v>
      </c>
      <c r="H92" s="390">
        <v>0</v>
      </c>
      <c r="I92" s="391">
        <v>0</v>
      </c>
      <c r="K92" s="5"/>
    </row>
    <row r="93" spans="1:11" s="16" customFormat="1" x14ac:dyDescent="0.2">
      <c r="A93" s="389" t="s">
        <v>879</v>
      </c>
      <c r="B93" s="390">
        <v>4</v>
      </c>
      <c r="C93" s="390">
        <v>0</v>
      </c>
      <c r="D93" s="390">
        <v>6</v>
      </c>
      <c r="E93" s="390">
        <v>23</v>
      </c>
      <c r="F93" s="390">
        <v>18</v>
      </c>
      <c r="G93" s="390">
        <v>2</v>
      </c>
      <c r="H93" s="390">
        <v>0</v>
      </c>
      <c r="I93" s="391">
        <v>53</v>
      </c>
    </row>
    <row r="94" spans="1:11" s="16" customFormat="1" x14ac:dyDescent="0.2">
      <c r="A94" s="389" t="s">
        <v>880</v>
      </c>
      <c r="B94" s="390">
        <v>0</v>
      </c>
      <c r="C94" s="390">
        <v>0</v>
      </c>
      <c r="D94" s="390">
        <v>0</v>
      </c>
      <c r="E94" s="390">
        <v>0</v>
      </c>
      <c r="F94" s="390">
        <v>0</v>
      </c>
      <c r="G94" s="390">
        <v>0</v>
      </c>
      <c r="H94" s="390">
        <v>0</v>
      </c>
      <c r="I94" s="391">
        <v>0</v>
      </c>
    </row>
    <row r="95" spans="1:11" s="16" customFormat="1" x14ac:dyDescent="0.2">
      <c r="A95" s="389" t="s">
        <v>881</v>
      </c>
      <c r="B95" s="390">
        <v>0</v>
      </c>
      <c r="C95" s="390">
        <v>0</v>
      </c>
      <c r="D95" s="390">
        <v>0</v>
      </c>
      <c r="E95" s="390">
        <v>0</v>
      </c>
      <c r="F95" s="390">
        <v>0</v>
      </c>
      <c r="G95" s="390">
        <v>0</v>
      </c>
      <c r="H95" s="390">
        <v>0</v>
      </c>
      <c r="I95" s="391">
        <v>0</v>
      </c>
    </row>
    <row r="96" spans="1:11" s="16" customFormat="1" x14ac:dyDescent="0.2">
      <c r="A96" s="389" t="s">
        <v>882</v>
      </c>
      <c r="B96" s="390">
        <v>4</v>
      </c>
      <c r="C96" s="390">
        <v>0</v>
      </c>
      <c r="D96" s="390">
        <v>24</v>
      </c>
      <c r="E96" s="390">
        <v>0</v>
      </c>
      <c r="F96" s="390">
        <v>0</v>
      </c>
      <c r="G96" s="390">
        <v>0</v>
      </c>
      <c r="H96" s="390">
        <v>0</v>
      </c>
      <c r="I96" s="391">
        <v>28</v>
      </c>
    </row>
    <row r="97" spans="1:9" s="16" customFormat="1" x14ac:dyDescent="0.2">
      <c r="A97" s="389" t="s">
        <v>883</v>
      </c>
      <c r="B97" s="390">
        <v>0</v>
      </c>
      <c r="C97" s="390">
        <v>0</v>
      </c>
      <c r="D97" s="390">
        <v>0</v>
      </c>
      <c r="E97" s="390">
        <v>0</v>
      </c>
      <c r="F97" s="390">
        <v>0</v>
      </c>
      <c r="G97" s="390">
        <v>0</v>
      </c>
      <c r="H97" s="390">
        <v>0</v>
      </c>
      <c r="I97" s="391">
        <v>0</v>
      </c>
    </row>
    <row r="98" spans="1:9" s="16" customFormat="1" x14ac:dyDescent="0.2">
      <c r="A98" s="389" t="s">
        <v>884</v>
      </c>
      <c r="B98" s="390">
        <v>0</v>
      </c>
      <c r="C98" s="390">
        <v>0</v>
      </c>
      <c r="D98" s="390">
        <v>3</v>
      </c>
      <c r="E98" s="390">
        <v>0</v>
      </c>
      <c r="F98" s="390">
        <v>0</v>
      </c>
      <c r="G98" s="390">
        <v>0</v>
      </c>
      <c r="H98" s="390">
        <v>0</v>
      </c>
      <c r="I98" s="391">
        <v>3</v>
      </c>
    </row>
    <row r="99" spans="1:9" s="16" customFormat="1" x14ac:dyDescent="0.2">
      <c r="A99" s="389" t="s">
        <v>885</v>
      </c>
      <c r="B99" s="390">
        <v>2</v>
      </c>
      <c r="C99" s="390">
        <v>0</v>
      </c>
      <c r="D99" s="390">
        <v>1</v>
      </c>
      <c r="E99" s="390">
        <v>17</v>
      </c>
      <c r="F99" s="390">
        <v>1</v>
      </c>
      <c r="G99" s="390">
        <v>0</v>
      </c>
      <c r="H99" s="390">
        <v>0</v>
      </c>
      <c r="I99" s="391">
        <v>21</v>
      </c>
    </row>
    <row r="100" spans="1:9" s="16" customFormat="1" x14ac:dyDescent="0.2">
      <c r="A100" s="389" t="s">
        <v>886</v>
      </c>
      <c r="B100" s="390">
        <v>27</v>
      </c>
      <c r="C100" s="390">
        <v>0</v>
      </c>
      <c r="D100" s="390">
        <v>45</v>
      </c>
      <c r="E100" s="390">
        <v>91</v>
      </c>
      <c r="F100" s="390">
        <v>19</v>
      </c>
      <c r="G100" s="390">
        <v>3</v>
      </c>
      <c r="H100" s="390">
        <v>0</v>
      </c>
      <c r="I100" s="391">
        <v>185</v>
      </c>
    </row>
    <row r="101" spans="1:9" s="16" customFormat="1" x14ac:dyDescent="0.2">
      <c r="A101" s="389" t="s">
        <v>887</v>
      </c>
      <c r="B101" s="390">
        <v>0</v>
      </c>
      <c r="C101" s="390">
        <v>0</v>
      </c>
      <c r="D101" s="390">
        <v>2</v>
      </c>
      <c r="E101" s="390">
        <v>2</v>
      </c>
      <c r="F101" s="390">
        <v>0</v>
      </c>
      <c r="G101" s="390">
        <v>0</v>
      </c>
      <c r="H101" s="390">
        <v>0</v>
      </c>
      <c r="I101" s="391">
        <v>4</v>
      </c>
    </row>
    <row r="102" spans="1:9" s="16" customFormat="1" x14ac:dyDescent="0.2">
      <c r="A102" s="389" t="s">
        <v>888</v>
      </c>
      <c r="B102" s="390">
        <v>41</v>
      </c>
      <c r="C102" s="390">
        <v>0</v>
      </c>
      <c r="D102" s="390">
        <v>0</v>
      </c>
      <c r="E102" s="390">
        <v>2</v>
      </c>
      <c r="F102" s="390">
        <v>0</v>
      </c>
      <c r="G102" s="390">
        <v>0</v>
      </c>
      <c r="H102" s="390">
        <v>0</v>
      </c>
      <c r="I102" s="391">
        <v>43</v>
      </c>
    </row>
    <row r="103" spans="1:9" s="16" customFormat="1" x14ac:dyDescent="0.2">
      <c r="A103" s="389" t="s">
        <v>889</v>
      </c>
      <c r="B103" s="390">
        <v>1</v>
      </c>
      <c r="C103" s="390">
        <v>0</v>
      </c>
      <c r="D103" s="390">
        <v>10</v>
      </c>
      <c r="E103" s="390">
        <v>1</v>
      </c>
      <c r="F103" s="390">
        <v>2</v>
      </c>
      <c r="G103" s="390">
        <v>0</v>
      </c>
      <c r="H103" s="390">
        <v>0</v>
      </c>
      <c r="I103" s="391">
        <v>14</v>
      </c>
    </row>
    <row r="104" spans="1:9" s="16" customFormat="1" x14ac:dyDescent="0.2">
      <c r="A104" s="389" t="s">
        <v>890</v>
      </c>
      <c r="B104" s="390">
        <v>0</v>
      </c>
      <c r="C104" s="390">
        <v>0</v>
      </c>
      <c r="D104" s="390">
        <v>0</v>
      </c>
      <c r="E104" s="390">
        <v>0</v>
      </c>
      <c r="F104" s="390">
        <v>0</v>
      </c>
      <c r="G104" s="390">
        <v>0</v>
      </c>
      <c r="H104" s="390">
        <v>0</v>
      </c>
      <c r="I104" s="391">
        <v>0</v>
      </c>
    </row>
    <row r="105" spans="1:9" s="16" customFormat="1" x14ac:dyDescent="0.2">
      <c r="A105" s="389" t="s">
        <v>891</v>
      </c>
      <c r="B105" s="390">
        <v>0</v>
      </c>
      <c r="C105" s="390">
        <v>0</v>
      </c>
      <c r="D105" s="390">
        <v>2</v>
      </c>
      <c r="E105" s="390">
        <v>0</v>
      </c>
      <c r="F105" s="390">
        <v>0</v>
      </c>
      <c r="G105" s="390">
        <v>0</v>
      </c>
      <c r="H105" s="390">
        <v>0</v>
      </c>
      <c r="I105" s="391">
        <v>2</v>
      </c>
    </row>
    <row r="106" spans="1:9" s="16" customFormat="1" x14ac:dyDescent="0.2">
      <c r="A106" s="389" t="s">
        <v>892</v>
      </c>
      <c r="B106" s="390">
        <v>0</v>
      </c>
      <c r="C106" s="390">
        <v>0</v>
      </c>
      <c r="D106" s="390">
        <v>0</v>
      </c>
      <c r="E106" s="390">
        <v>0</v>
      </c>
      <c r="F106" s="390">
        <v>0</v>
      </c>
      <c r="G106" s="390">
        <v>0</v>
      </c>
      <c r="H106" s="390">
        <v>0</v>
      </c>
      <c r="I106" s="391">
        <v>0</v>
      </c>
    </row>
    <row r="107" spans="1:9" s="16" customFormat="1" x14ac:dyDescent="0.2">
      <c r="A107" s="389" t="s">
        <v>893</v>
      </c>
      <c r="B107" s="390">
        <v>3</v>
      </c>
      <c r="C107" s="390">
        <v>0</v>
      </c>
      <c r="D107" s="390">
        <v>0</v>
      </c>
      <c r="E107" s="390">
        <v>0</v>
      </c>
      <c r="F107" s="390">
        <v>0</v>
      </c>
      <c r="G107" s="390">
        <v>0</v>
      </c>
      <c r="H107" s="390">
        <v>0</v>
      </c>
      <c r="I107" s="391">
        <v>3</v>
      </c>
    </row>
    <row r="108" spans="1:9" s="16" customFormat="1" x14ac:dyDescent="0.2">
      <c r="A108" s="389" t="s">
        <v>894</v>
      </c>
      <c r="B108" s="390">
        <v>18</v>
      </c>
      <c r="C108" s="390">
        <v>0</v>
      </c>
      <c r="D108" s="390">
        <v>67</v>
      </c>
      <c r="E108" s="390">
        <v>16</v>
      </c>
      <c r="F108" s="390">
        <v>7</v>
      </c>
      <c r="G108" s="390">
        <v>0</v>
      </c>
      <c r="H108" s="390">
        <v>0</v>
      </c>
      <c r="I108" s="391">
        <v>108</v>
      </c>
    </row>
    <row r="109" spans="1:9" s="16" customFormat="1" x14ac:dyDescent="0.2">
      <c r="A109" s="389" t="s">
        <v>895</v>
      </c>
      <c r="B109" s="390">
        <v>1</v>
      </c>
      <c r="C109" s="390">
        <v>0</v>
      </c>
      <c r="D109" s="390">
        <v>5</v>
      </c>
      <c r="E109" s="390">
        <v>3</v>
      </c>
      <c r="F109" s="390">
        <v>2</v>
      </c>
      <c r="G109" s="390">
        <v>0</v>
      </c>
      <c r="H109" s="390">
        <v>0</v>
      </c>
      <c r="I109" s="391">
        <v>11</v>
      </c>
    </row>
    <row r="110" spans="1:9" s="16" customFormat="1" x14ac:dyDescent="0.2">
      <c r="A110" s="389" t="s">
        <v>896</v>
      </c>
      <c r="B110" s="390">
        <v>0</v>
      </c>
      <c r="C110" s="390">
        <v>0</v>
      </c>
      <c r="D110" s="390">
        <v>0</v>
      </c>
      <c r="E110" s="390">
        <v>0</v>
      </c>
      <c r="F110" s="390">
        <v>0</v>
      </c>
      <c r="G110" s="390">
        <v>0</v>
      </c>
      <c r="H110" s="390">
        <v>0</v>
      </c>
      <c r="I110" s="391">
        <v>0</v>
      </c>
    </row>
    <row r="111" spans="1:9" s="16" customFormat="1" x14ac:dyDescent="0.2">
      <c r="A111" s="389" t="s">
        <v>897</v>
      </c>
      <c r="B111" s="390">
        <v>0</v>
      </c>
      <c r="C111" s="390">
        <v>0</v>
      </c>
      <c r="D111" s="390">
        <v>3</v>
      </c>
      <c r="E111" s="390">
        <v>0</v>
      </c>
      <c r="F111" s="390">
        <v>0</v>
      </c>
      <c r="G111" s="390">
        <v>0</v>
      </c>
      <c r="H111" s="390">
        <v>0</v>
      </c>
      <c r="I111" s="391">
        <v>3</v>
      </c>
    </row>
    <row r="112" spans="1:9" s="16" customFormat="1" x14ac:dyDescent="0.2">
      <c r="A112" s="389" t="s">
        <v>898</v>
      </c>
      <c r="B112" s="390">
        <v>0</v>
      </c>
      <c r="C112" s="390">
        <v>0</v>
      </c>
      <c r="D112" s="390">
        <v>13</v>
      </c>
      <c r="E112" s="390">
        <v>2</v>
      </c>
      <c r="F112" s="390">
        <v>0</v>
      </c>
      <c r="G112" s="390">
        <v>0</v>
      </c>
      <c r="H112" s="390">
        <v>0</v>
      </c>
      <c r="I112" s="391">
        <v>15</v>
      </c>
    </row>
    <row r="113" spans="1:9" s="16" customFormat="1" x14ac:dyDescent="0.2">
      <c r="A113" s="389" t="s">
        <v>899</v>
      </c>
      <c r="B113" s="390">
        <v>0</v>
      </c>
      <c r="C113" s="390">
        <v>0</v>
      </c>
      <c r="D113" s="390">
        <v>0</v>
      </c>
      <c r="E113" s="390">
        <v>0</v>
      </c>
      <c r="F113" s="390">
        <v>0</v>
      </c>
      <c r="G113" s="390">
        <v>0</v>
      </c>
      <c r="H113" s="390">
        <v>0</v>
      </c>
      <c r="I113" s="391">
        <v>0</v>
      </c>
    </row>
    <row r="114" spans="1:9" s="16" customFormat="1" x14ac:dyDescent="0.2">
      <c r="A114" s="389" t="s">
        <v>900</v>
      </c>
      <c r="B114" s="390">
        <v>0</v>
      </c>
      <c r="C114" s="390">
        <v>0</v>
      </c>
      <c r="D114" s="390">
        <v>1</v>
      </c>
      <c r="E114" s="390">
        <v>1</v>
      </c>
      <c r="F114" s="390">
        <v>0</v>
      </c>
      <c r="G114" s="390">
        <v>0</v>
      </c>
      <c r="H114" s="390">
        <v>0</v>
      </c>
      <c r="I114" s="391">
        <v>2</v>
      </c>
    </row>
    <row r="115" spans="1:9" s="16" customFormat="1" x14ac:dyDescent="0.2">
      <c r="A115" s="389" t="s">
        <v>901</v>
      </c>
      <c r="B115" s="390">
        <v>1</v>
      </c>
      <c r="C115" s="390">
        <v>0</v>
      </c>
      <c r="D115" s="390">
        <v>0</v>
      </c>
      <c r="E115" s="390">
        <v>1</v>
      </c>
      <c r="F115" s="390">
        <v>0</v>
      </c>
      <c r="G115" s="390">
        <v>0</v>
      </c>
      <c r="H115" s="390">
        <v>0</v>
      </c>
      <c r="I115" s="391">
        <v>2</v>
      </c>
    </row>
    <row r="116" spans="1:9" s="16" customFormat="1" x14ac:dyDescent="0.2">
      <c r="A116" s="389" t="s">
        <v>902</v>
      </c>
      <c r="B116" s="390">
        <v>2</v>
      </c>
      <c r="C116" s="390">
        <v>0</v>
      </c>
      <c r="D116" s="390">
        <v>12</v>
      </c>
      <c r="E116" s="390">
        <v>14</v>
      </c>
      <c r="F116" s="390">
        <v>0</v>
      </c>
      <c r="G116" s="390">
        <v>1</v>
      </c>
      <c r="H116" s="390">
        <v>0</v>
      </c>
      <c r="I116" s="391">
        <v>29</v>
      </c>
    </row>
    <row r="117" spans="1:9" s="16" customFormat="1" x14ac:dyDescent="0.2">
      <c r="A117" s="389" t="s">
        <v>903</v>
      </c>
      <c r="B117" s="390">
        <v>1</v>
      </c>
      <c r="C117" s="390">
        <v>0</v>
      </c>
      <c r="D117" s="390">
        <v>3</v>
      </c>
      <c r="E117" s="390">
        <v>3</v>
      </c>
      <c r="F117" s="390">
        <v>0</v>
      </c>
      <c r="G117" s="390">
        <v>0</v>
      </c>
      <c r="H117" s="390">
        <v>0</v>
      </c>
      <c r="I117" s="391">
        <v>7</v>
      </c>
    </row>
    <row r="118" spans="1:9" s="16" customFormat="1" x14ac:dyDescent="0.2">
      <c r="A118" s="389" t="s">
        <v>904</v>
      </c>
      <c r="B118" s="390">
        <v>0</v>
      </c>
      <c r="C118" s="390">
        <v>0</v>
      </c>
      <c r="D118" s="390">
        <v>0</v>
      </c>
      <c r="E118" s="390">
        <v>0</v>
      </c>
      <c r="F118" s="390">
        <v>0</v>
      </c>
      <c r="G118" s="390">
        <v>0</v>
      </c>
      <c r="H118" s="390">
        <v>0</v>
      </c>
      <c r="I118" s="391">
        <v>0</v>
      </c>
    </row>
    <row r="119" spans="1:9" s="16" customFormat="1" x14ac:dyDescent="0.2">
      <c r="A119" s="389" t="s">
        <v>905</v>
      </c>
      <c r="B119" s="390">
        <v>0</v>
      </c>
      <c r="C119" s="390">
        <v>0</v>
      </c>
      <c r="D119" s="390">
        <v>0</v>
      </c>
      <c r="E119" s="390">
        <v>0</v>
      </c>
      <c r="F119" s="390">
        <v>0</v>
      </c>
      <c r="G119" s="390">
        <v>0</v>
      </c>
      <c r="H119" s="390">
        <v>0</v>
      </c>
      <c r="I119" s="391">
        <v>0</v>
      </c>
    </row>
    <row r="120" spans="1:9" s="16" customFormat="1" x14ac:dyDescent="0.2">
      <c r="A120" s="389" t="s">
        <v>906</v>
      </c>
      <c r="B120" s="390">
        <v>5</v>
      </c>
      <c r="C120" s="390">
        <v>0</v>
      </c>
      <c r="D120" s="390">
        <v>25</v>
      </c>
      <c r="E120" s="390">
        <v>1</v>
      </c>
      <c r="F120" s="390">
        <v>0</v>
      </c>
      <c r="G120" s="390">
        <v>0</v>
      </c>
      <c r="H120" s="390">
        <v>0</v>
      </c>
      <c r="I120" s="391">
        <v>31</v>
      </c>
    </row>
    <row r="121" spans="1:9" s="16" customFormat="1" x14ac:dyDescent="0.2">
      <c r="A121" s="389" t="s">
        <v>907</v>
      </c>
      <c r="B121" s="390">
        <v>0</v>
      </c>
      <c r="C121" s="390">
        <v>0</v>
      </c>
      <c r="D121" s="390">
        <v>0</v>
      </c>
      <c r="E121" s="390">
        <v>1</v>
      </c>
      <c r="F121" s="390">
        <v>0</v>
      </c>
      <c r="G121" s="390">
        <v>0</v>
      </c>
      <c r="H121" s="390">
        <v>0</v>
      </c>
      <c r="I121" s="391">
        <v>1</v>
      </c>
    </row>
    <row r="122" spans="1:9" s="16" customFormat="1" x14ac:dyDescent="0.2">
      <c r="A122" s="389" t="s">
        <v>908</v>
      </c>
      <c r="B122" s="390">
        <v>0</v>
      </c>
      <c r="C122" s="390">
        <v>0</v>
      </c>
      <c r="D122" s="390">
        <v>1</v>
      </c>
      <c r="E122" s="390">
        <v>0</v>
      </c>
      <c r="F122" s="390">
        <v>0</v>
      </c>
      <c r="G122" s="390">
        <v>0</v>
      </c>
      <c r="H122" s="390">
        <v>0</v>
      </c>
      <c r="I122" s="391">
        <v>1</v>
      </c>
    </row>
    <row r="123" spans="1:9" s="16" customFormat="1" x14ac:dyDescent="0.2">
      <c r="A123" s="389" t="s">
        <v>909</v>
      </c>
      <c r="B123" s="390">
        <v>0</v>
      </c>
      <c r="C123" s="390">
        <v>0</v>
      </c>
      <c r="D123" s="390">
        <v>0</v>
      </c>
      <c r="E123" s="390">
        <v>0</v>
      </c>
      <c r="F123" s="390">
        <v>0</v>
      </c>
      <c r="G123" s="390">
        <v>0</v>
      </c>
      <c r="H123" s="390">
        <v>0</v>
      </c>
      <c r="I123" s="391">
        <v>0</v>
      </c>
    </row>
    <row r="124" spans="1:9" s="16" customFormat="1" x14ac:dyDescent="0.2">
      <c r="A124" s="389" t="s">
        <v>910</v>
      </c>
      <c r="B124" s="390">
        <v>20</v>
      </c>
      <c r="C124" s="390">
        <v>0</v>
      </c>
      <c r="D124" s="390">
        <v>32</v>
      </c>
      <c r="E124" s="390">
        <v>12</v>
      </c>
      <c r="F124" s="390">
        <v>2</v>
      </c>
      <c r="G124" s="390">
        <v>3</v>
      </c>
      <c r="H124" s="390">
        <v>0</v>
      </c>
      <c r="I124" s="391">
        <v>69</v>
      </c>
    </row>
    <row r="125" spans="1:9" s="16" customFormat="1" x14ac:dyDescent="0.2">
      <c r="A125" s="389" t="s">
        <v>911</v>
      </c>
      <c r="B125" s="390">
        <v>13</v>
      </c>
      <c r="C125" s="390">
        <v>0</v>
      </c>
      <c r="D125" s="390">
        <v>13</v>
      </c>
      <c r="E125" s="390">
        <v>5</v>
      </c>
      <c r="F125" s="390">
        <v>2</v>
      </c>
      <c r="G125" s="390">
        <v>0</v>
      </c>
      <c r="H125" s="390">
        <v>0</v>
      </c>
      <c r="I125" s="391">
        <v>33</v>
      </c>
    </row>
    <row r="126" spans="1:9" s="16" customFormat="1" x14ac:dyDescent="0.2">
      <c r="A126" s="389" t="s">
        <v>912</v>
      </c>
      <c r="B126" s="390">
        <v>3</v>
      </c>
      <c r="C126" s="390">
        <v>0</v>
      </c>
      <c r="D126" s="390">
        <v>5</v>
      </c>
      <c r="E126" s="390">
        <v>8</v>
      </c>
      <c r="F126" s="390">
        <v>0</v>
      </c>
      <c r="G126" s="390">
        <v>0</v>
      </c>
      <c r="H126" s="390">
        <v>0</v>
      </c>
      <c r="I126" s="391">
        <v>16</v>
      </c>
    </row>
    <row r="127" spans="1:9" s="16" customFormat="1" x14ac:dyDescent="0.2">
      <c r="A127" s="389" t="s">
        <v>913</v>
      </c>
      <c r="B127" s="390">
        <v>1</v>
      </c>
      <c r="C127" s="390">
        <v>0</v>
      </c>
      <c r="D127" s="390">
        <v>4</v>
      </c>
      <c r="E127" s="390">
        <v>0</v>
      </c>
      <c r="F127" s="390">
        <v>0</v>
      </c>
      <c r="G127" s="390">
        <v>0</v>
      </c>
      <c r="H127" s="390">
        <v>0</v>
      </c>
      <c r="I127" s="391">
        <v>5</v>
      </c>
    </row>
    <row r="128" spans="1:9" s="16" customFormat="1" x14ac:dyDescent="0.2">
      <c r="A128" s="389" t="s">
        <v>914</v>
      </c>
      <c r="B128" s="390">
        <v>18</v>
      </c>
      <c r="C128" s="390">
        <v>0</v>
      </c>
      <c r="D128" s="390">
        <v>37</v>
      </c>
      <c r="E128" s="390">
        <v>67</v>
      </c>
      <c r="F128" s="390">
        <v>14</v>
      </c>
      <c r="G128" s="390">
        <v>3</v>
      </c>
      <c r="H128" s="390">
        <v>1</v>
      </c>
      <c r="I128" s="391">
        <v>140</v>
      </c>
    </row>
    <row r="129" spans="1:9" s="16" customFormat="1" x14ac:dyDescent="0.2">
      <c r="A129" s="389" t="s">
        <v>915</v>
      </c>
      <c r="B129" s="390">
        <v>1</v>
      </c>
      <c r="C129" s="390">
        <v>0</v>
      </c>
      <c r="D129" s="390">
        <v>6</v>
      </c>
      <c r="E129" s="390">
        <v>5</v>
      </c>
      <c r="F129" s="390">
        <v>0</v>
      </c>
      <c r="G129" s="390">
        <v>0</v>
      </c>
      <c r="H129" s="390">
        <v>0</v>
      </c>
      <c r="I129" s="391">
        <v>12</v>
      </c>
    </row>
    <row r="130" spans="1:9" s="16" customFormat="1" x14ac:dyDescent="0.2">
      <c r="A130" s="389" t="s">
        <v>916</v>
      </c>
      <c r="B130" s="390">
        <v>0</v>
      </c>
      <c r="C130" s="390">
        <v>0</v>
      </c>
      <c r="D130" s="390">
        <v>0</v>
      </c>
      <c r="E130" s="390">
        <v>1</v>
      </c>
      <c r="F130" s="390">
        <v>0</v>
      </c>
      <c r="G130" s="390">
        <v>0</v>
      </c>
      <c r="H130" s="390">
        <v>0</v>
      </c>
      <c r="I130" s="391">
        <v>1</v>
      </c>
    </row>
    <row r="131" spans="1:9" s="16" customFormat="1" x14ac:dyDescent="0.2">
      <c r="A131" s="389" t="s">
        <v>917</v>
      </c>
      <c r="B131" s="390">
        <v>0</v>
      </c>
      <c r="C131" s="390">
        <v>0</v>
      </c>
      <c r="D131" s="390">
        <v>0</v>
      </c>
      <c r="E131" s="390">
        <v>0</v>
      </c>
      <c r="F131" s="390">
        <v>0</v>
      </c>
      <c r="G131" s="390">
        <v>0</v>
      </c>
      <c r="H131" s="390">
        <v>0</v>
      </c>
      <c r="I131" s="391">
        <v>0</v>
      </c>
    </row>
    <row r="132" spans="1:9" s="16" customFormat="1" x14ac:dyDescent="0.2">
      <c r="A132" s="389" t="s">
        <v>918</v>
      </c>
      <c r="B132" s="390">
        <v>5</v>
      </c>
      <c r="C132" s="390">
        <v>0</v>
      </c>
      <c r="D132" s="390">
        <v>3</v>
      </c>
      <c r="E132" s="390">
        <v>3</v>
      </c>
      <c r="F132" s="390">
        <v>2</v>
      </c>
      <c r="G132" s="390">
        <v>0</v>
      </c>
      <c r="H132" s="390">
        <v>0</v>
      </c>
      <c r="I132" s="391">
        <v>13</v>
      </c>
    </row>
    <row r="133" spans="1:9" s="16" customFormat="1" x14ac:dyDescent="0.2">
      <c r="A133" s="389" t="s">
        <v>919</v>
      </c>
      <c r="B133" s="390">
        <v>4</v>
      </c>
      <c r="C133" s="390">
        <v>0</v>
      </c>
      <c r="D133" s="390">
        <v>7</v>
      </c>
      <c r="E133" s="390">
        <v>18</v>
      </c>
      <c r="F133" s="390">
        <v>2</v>
      </c>
      <c r="G133" s="390">
        <v>0</v>
      </c>
      <c r="H133" s="390">
        <v>0</v>
      </c>
      <c r="I133" s="391">
        <v>31</v>
      </c>
    </row>
    <row r="134" spans="1:9" s="16" customFormat="1" x14ac:dyDescent="0.2">
      <c r="A134" s="389" t="s">
        <v>920</v>
      </c>
      <c r="B134" s="390">
        <v>0</v>
      </c>
      <c r="C134" s="390">
        <v>0</v>
      </c>
      <c r="D134" s="390">
        <v>0</v>
      </c>
      <c r="E134" s="390">
        <v>0</v>
      </c>
      <c r="F134" s="390">
        <v>0</v>
      </c>
      <c r="G134" s="390">
        <v>0</v>
      </c>
      <c r="H134" s="390">
        <v>0</v>
      </c>
      <c r="I134" s="391">
        <v>0</v>
      </c>
    </row>
    <row r="135" spans="1:9" s="16" customFormat="1" x14ac:dyDescent="0.2">
      <c r="A135" s="389" t="s">
        <v>921</v>
      </c>
      <c r="B135" s="390">
        <v>0</v>
      </c>
      <c r="C135" s="390">
        <v>0</v>
      </c>
      <c r="D135" s="390">
        <v>0</v>
      </c>
      <c r="E135" s="390">
        <v>0</v>
      </c>
      <c r="F135" s="390">
        <v>0</v>
      </c>
      <c r="G135" s="390">
        <v>0</v>
      </c>
      <c r="H135" s="390">
        <v>0</v>
      </c>
      <c r="I135" s="391">
        <v>0</v>
      </c>
    </row>
    <row r="136" spans="1:9" s="16" customFormat="1" x14ac:dyDescent="0.2">
      <c r="A136" s="389" t="s">
        <v>922</v>
      </c>
      <c r="B136" s="390">
        <v>0</v>
      </c>
      <c r="C136" s="390">
        <v>0</v>
      </c>
      <c r="D136" s="390">
        <v>0</v>
      </c>
      <c r="E136" s="390">
        <v>0</v>
      </c>
      <c r="F136" s="390">
        <v>0</v>
      </c>
      <c r="G136" s="390">
        <v>0</v>
      </c>
      <c r="H136" s="390">
        <v>0</v>
      </c>
      <c r="I136" s="391">
        <v>0</v>
      </c>
    </row>
    <row r="137" spans="1:9" s="16" customFormat="1" x14ac:dyDescent="0.2">
      <c r="A137" s="389" t="s">
        <v>923</v>
      </c>
      <c r="B137" s="390">
        <v>0</v>
      </c>
      <c r="C137" s="390">
        <v>0</v>
      </c>
      <c r="D137" s="390">
        <v>0</v>
      </c>
      <c r="E137" s="390">
        <v>0</v>
      </c>
      <c r="F137" s="390">
        <v>0</v>
      </c>
      <c r="G137" s="390">
        <v>0</v>
      </c>
      <c r="H137" s="390">
        <v>0</v>
      </c>
      <c r="I137" s="391">
        <v>0</v>
      </c>
    </row>
    <row r="138" spans="1:9" s="16" customFormat="1" x14ac:dyDescent="0.2">
      <c r="A138" s="389" t="s">
        <v>924</v>
      </c>
      <c r="B138" s="390">
        <v>0</v>
      </c>
      <c r="C138" s="390">
        <v>0</v>
      </c>
      <c r="D138" s="390">
        <v>1</v>
      </c>
      <c r="E138" s="390">
        <v>0</v>
      </c>
      <c r="F138" s="390">
        <v>0</v>
      </c>
      <c r="G138" s="390">
        <v>0</v>
      </c>
      <c r="H138" s="390">
        <v>0</v>
      </c>
      <c r="I138" s="391">
        <v>1</v>
      </c>
    </row>
    <row r="139" spans="1:9" s="16" customFormat="1" x14ac:dyDescent="0.2">
      <c r="A139" s="389" t="s">
        <v>925</v>
      </c>
      <c r="B139" s="390">
        <v>0</v>
      </c>
      <c r="C139" s="390">
        <v>0</v>
      </c>
      <c r="D139" s="390">
        <v>19</v>
      </c>
      <c r="E139" s="390">
        <v>4</v>
      </c>
      <c r="F139" s="390">
        <v>5</v>
      </c>
      <c r="G139" s="390">
        <v>0</v>
      </c>
      <c r="H139" s="390">
        <v>0</v>
      </c>
      <c r="I139" s="391">
        <v>28</v>
      </c>
    </row>
    <row r="140" spans="1:9" s="16" customFormat="1" x14ac:dyDescent="0.2">
      <c r="A140" s="389" t="s">
        <v>926</v>
      </c>
      <c r="B140" s="390">
        <v>0</v>
      </c>
      <c r="C140" s="390">
        <v>0</v>
      </c>
      <c r="D140" s="390">
        <v>1</v>
      </c>
      <c r="E140" s="390">
        <v>0</v>
      </c>
      <c r="F140" s="390">
        <v>0</v>
      </c>
      <c r="G140" s="390">
        <v>0</v>
      </c>
      <c r="H140" s="390">
        <v>0</v>
      </c>
      <c r="I140" s="391">
        <v>1</v>
      </c>
    </row>
    <row r="141" spans="1:9" s="16" customFormat="1" x14ac:dyDescent="0.2">
      <c r="A141" s="389" t="s">
        <v>927</v>
      </c>
      <c r="B141" s="390">
        <v>0</v>
      </c>
      <c r="C141" s="390">
        <v>0</v>
      </c>
      <c r="D141" s="390">
        <v>5</v>
      </c>
      <c r="E141" s="390">
        <v>5</v>
      </c>
      <c r="F141" s="390">
        <v>2</v>
      </c>
      <c r="G141" s="390">
        <v>0</v>
      </c>
      <c r="H141" s="390">
        <v>0</v>
      </c>
      <c r="I141" s="391">
        <v>12</v>
      </c>
    </row>
    <row r="142" spans="1:9" s="16" customFormat="1" x14ac:dyDescent="0.2">
      <c r="A142" s="389" t="s">
        <v>928</v>
      </c>
      <c r="B142" s="390">
        <v>0</v>
      </c>
      <c r="C142" s="390">
        <v>0</v>
      </c>
      <c r="D142" s="390">
        <v>0</v>
      </c>
      <c r="E142" s="390">
        <v>0</v>
      </c>
      <c r="F142" s="390">
        <v>0</v>
      </c>
      <c r="G142" s="390">
        <v>0</v>
      </c>
      <c r="H142" s="390">
        <v>0</v>
      </c>
      <c r="I142" s="391">
        <v>0</v>
      </c>
    </row>
    <row r="143" spans="1:9" s="16" customFormat="1" x14ac:dyDescent="0.2">
      <c r="A143" s="389" t="s">
        <v>929</v>
      </c>
      <c r="B143" s="390">
        <v>0</v>
      </c>
      <c r="C143" s="390">
        <v>0</v>
      </c>
      <c r="D143" s="390">
        <v>0</v>
      </c>
      <c r="E143" s="390">
        <v>0</v>
      </c>
      <c r="F143" s="390">
        <v>0</v>
      </c>
      <c r="G143" s="390">
        <v>0</v>
      </c>
      <c r="H143" s="390">
        <v>0</v>
      </c>
      <c r="I143" s="391">
        <v>0</v>
      </c>
    </row>
    <row r="144" spans="1:9" s="16" customFormat="1" x14ac:dyDescent="0.2">
      <c r="A144" s="389" t="s">
        <v>930</v>
      </c>
      <c r="B144" s="390">
        <v>0</v>
      </c>
      <c r="C144" s="390">
        <v>0</v>
      </c>
      <c r="D144" s="390">
        <v>6</v>
      </c>
      <c r="E144" s="390">
        <v>4</v>
      </c>
      <c r="F144" s="390">
        <v>0</v>
      </c>
      <c r="G144" s="390">
        <v>0</v>
      </c>
      <c r="H144" s="390">
        <v>0</v>
      </c>
      <c r="I144" s="391">
        <v>10</v>
      </c>
    </row>
    <row r="145" spans="1:11" s="16" customFormat="1" x14ac:dyDescent="0.2">
      <c r="A145" s="389" t="s">
        <v>931</v>
      </c>
      <c r="B145" s="390">
        <v>6</v>
      </c>
      <c r="C145" s="390">
        <v>0</v>
      </c>
      <c r="D145" s="390">
        <v>4</v>
      </c>
      <c r="E145" s="390">
        <v>2</v>
      </c>
      <c r="F145" s="390">
        <v>0</v>
      </c>
      <c r="G145" s="390">
        <v>1</v>
      </c>
      <c r="H145" s="390">
        <v>0</v>
      </c>
      <c r="I145" s="391">
        <v>13</v>
      </c>
    </row>
    <row r="146" spans="1:11" s="16" customFormat="1" x14ac:dyDescent="0.2">
      <c r="A146" s="389" t="s">
        <v>932</v>
      </c>
      <c r="B146" s="390">
        <v>0</v>
      </c>
      <c r="C146" s="390">
        <v>0</v>
      </c>
      <c r="D146" s="390">
        <v>0</v>
      </c>
      <c r="E146" s="390">
        <v>1</v>
      </c>
      <c r="F146" s="390">
        <v>0</v>
      </c>
      <c r="G146" s="390">
        <v>0</v>
      </c>
      <c r="H146" s="390">
        <v>0</v>
      </c>
      <c r="I146" s="391">
        <v>1</v>
      </c>
    </row>
    <row r="147" spans="1:11" s="16" customFormat="1" x14ac:dyDescent="0.2">
      <c r="A147" s="389" t="s">
        <v>933</v>
      </c>
      <c r="B147" s="390">
        <v>0</v>
      </c>
      <c r="C147" s="390">
        <v>0</v>
      </c>
      <c r="D147" s="390">
        <v>0</v>
      </c>
      <c r="E147" s="390">
        <v>0</v>
      </c>
      <c r="F147" s="390">
        <v>0</v>
      </c>
      <c r="G147" s="390">
        <v>0</v>
      </c>
      <c r="H147" s="390">
        <v>0</v>
      </c>
      <c r="I147" s="391">
        <v>0</v>
      </c>
    </row>
    <row r="148" spans="1:11" s="16" customFormat="1" x14ac:dyDescent="0.2">
      <c r="A148" s="389" t="s">
        <v>934</v>
      </c>
      <c r="B148" s="390">
        <v>0</v>
      </c>
      <c r="C148" s="390">
        <v>0</v>
      </c>
      <c r="D148" s="390">
        <v>1</v>
      </c>
      <c r="E148" s="390">
        <v>0</v>
      </c>
      <c r="F148" s="390">
        <v>0</v>
      </c>
      <c r="G148" s="390">
        <v>0</v>
      </c>
      <c r="H148" s="390">
        <v>0</v>
      </c>
      <c r="I148" s="391">
        <v>1</v>
      </c>
    </row>
    <row r="149" spans="1:11" s="16" customFormat="1" x14ac:dyDescent="0.2">
      <c r="A149" s="389" t="s">
        <v>935</v>
      </c>
      <c r="B149" s="390">
        <v>0</v>
      </c>
      <c r="C149" s="390">
        <v>0</v>
      </c>
      <c r="D149" s="390">
        <v>1</v>
      </c>
      <c r="E149" s="390">
        <v>0</v>
      </c>
      <c r="F149" s="390">
        <v>0</v>
      </c>
      <c r="G149" s="390">
        <v>0</v>
      </c>
      <c r="H149" s="390">
        <v>0</v>
      </c>
      <c r="I149" s="391">
        <v>1</v>
      </c>
    </row>
    <row r="150" spans="1:11" s="16" customFormat="1" x14ac:dyDescent="0.2">
      <c r="A150" s="389" t="s">
        <v>936</v>
      </c>
      <c r="B150" s="390">
        <v>0</v>
      </c>
      <c r="C150" s="390">
        <v>0</v>
      </c>
      <c r="D150" s="390">
        <v>2</v>
      </c>
      <c r="E150" s="390">
        <v>0</v>
      </c>
      <c r="F150" s="390">
        <v>0</v>
      </c>
      <c r="G150" s="390">
        <v>0</v>
      </c>
      <c r="H150" s="390">
        <v>0</v>
      </c>
      <c r="I150" s="391">
        <v>2</v>
      </c>
    </row>
    <row r="151" spans="1:11" s="16" customFormat="1" x14ac:dyDescent="0.2">
      <c r="A151" s="389" t="s">
        <v>937</v>
      </c>
      <c r="B151" s="390">
        <v>0</v>
      </c>
      <c r="C151" s="390">
        <v>0</v>
      </c>
      <c r="D151" s="390">
        <v>0</v>
      </c>
      <c r="E151" s="390">
        <v>0</v>
      </c>
      <c r="F151" s="390">
        <v>0</v>
      </c>
      <c r="G151" s="390">
        <v>0</v>
      </c>
      <c r="H151" s="390">
        <v>0</v>
      </c>
      <c r="I151" s="391">
        <v>0</v>
      </c>
    </row>
    <row r="152" spans="1:11" s="16" customFormat="1" x14ac:dyDescent="0.2">
      <c r="A152" s="389" t="s">
        <v>938</v>
      </c>
      <c r="B152" s="390">
        <v>92</v>
      </c>
      <c r="C152" s="390">
        <v>0</v>
      </c>
      <c r="D152" s="390">
        <v>80</v>
      </c>
      <c r="E152" s="390">
        <v>100</v>
      </c>
      <c r="F152" s="390">
        <v>15</v>
      </c>
      <c r="G152" s="390">
        <v>7</v>
      </c>
      <c r="H152" s="390">
        <v>0</v>
      </c>
      <c r="I152" s="391">
        <v>294</v>
      </c>
    </row>
    <row r="153" spans="1:11" s="16" customFormat="1" x14ac:dyDescent="0.2">
      <c r="A153" s="389" t="s">
        <v>939</v>
      </c>
      <c r="B153" s="390">
        <v>32</v>
      </c>
      <c r="C153" s="390">
        <v>0</v>
      </c>
      <c r="D153" s="390">
        <v>22</v>
      </c>
      <c r="E153" s="390">
        <v>49</v>
      </c>
      <c r="F153" s="390">
        <v>5</v>
      </c>
      <c r="G153" s="390">
        <v>2</v>
      </c>
      <c r="H153" s="390">
        <v>0</v>
      </c>
      <c r="I153" s="391">
        <v>110</v>
      </c>
    </row>
    <row r="154" spans="1:11" s="16" customFormat="1" x14ac:dyDescent="0.2">
      <c r="A154" s="389" t="s">
        <v>940</v>
      </c>
      <c r="B154" s="390">
        <v>0</v>
      </c>
      <c r="C154" s="390">
        <v>0</v>
      </c>
      <c r="D154" s="390">
        <v>0</v>
      </c>
      <c r="E154" s="390">
        <v>0</v>
      </c>
      <c r="F154" s="390">
        <v>0</v>
      </c>
      <c r="G154" s="390">
        <v>0</v>
      </c>
      <c r="H154" s="390">
        <v>0</v>
      </c>
      <c r="I154" s="391">
        <v>0</v>
      </c>
    </row>
    <row r="155" spans="1:11" s="16" customFormat="1" x14ac:dyDescent="0.2">
      <c r="A155" s="389" t="s">
        <v>941</v>
      </c>
      <c r="B155" s="390">
        <v>2</v>
      </c>
      <c r="C155" s="390">
        <v>0</v>
      </c>
      <c r="D155" s="390">
        <v>2</v>
      </c>
      <c r="E155" s="390">
        <v>8</v>
      </c>
      <c r="F155" s="390">
        <v>1</v>
      </c>
      <c r="G155" s="390">
        <v>0</v>
      </c>
      <c r="H155" s="390">
        <v>0</v>
      </c>
      <c r="I155" s="391">
        <v>13</v>
      </c>
      <c r="K155" s="5"/>
    </row>
    <row r="156" spans="1:11" s="16" customFormat="1" x14ac:dyDescent="0.2">
      <c r="A156" s="389" t="s">
        <v>942</v>
      </c>
      <c r="B156" s="390">
        <v>0</v>
      </c>
      <c r="C156" s="390">
        <v>0</v>
      </c>
      <c r="D156" s="390">
        <v>0</v>
      </c>
      <c r="E156" s="390">
        <v>0</v>
      </c>
      <c r="F156" s="390">
        <v>0</v>
      </c>
      <c r="G156" s="390">
        <v>0</v>
      </c>
      <c r="H156" s="390">
        <v>0</v>
      </c>
      <c r="I156" s="391">
        <v>0</v>
      </c>
    </row>
    <row r="157" spans="1:11" s="16" customFormat="1" x14ac:dyDescent="0.2">
      <c r="A157" s="389" t="s">
        <v>943</v>
      </c>
      <c r="B157" s="390">
        <v>0</v>
      </c>
      <c r="C157" s="390">
        <v>0</v>
      </c>
      <c r="D157" s="390">
        <v>0</v>
      </c>
      <c r="E157" s="390">
        <v>0</v>
      </c>
      <c r="F157" s="390">
        <v>0</v>
      </c>
      <c r="G157" s="390">
        <v>0</v>
      </c>
      <c r="H157" s="390">
        <v>0</v>
      </c>
      <c r="I157" s="391">
        <v>0</v>
      </c>
    </row>
    <row r="158" spans="1:11" s="16" customFormat="1" x14ac:dyDescent="0.2">
      <c r="A158" s="389" t="s">
        <v>944</v>
      </c>
      <c r="B158" s="390">
        <v>0</v>
      </c>
      <c r="C158" s="390">
        <v>0</v>
      </c>
      <c r="D158" s="390">
        <v>5</v>
      </c>
      <c r="E158" s="390">
        <v>2</v>
      </c>
      <c r="F158" s="390">
        <v>0</v>
      </c>
      <c r="G158" s="390">
        <v>0</v>
      </c>
      <c r="H158" s="390">
        <v>0</v>
      </c>
      <c r="I158" s="391">
        <v>7</v>
      </c>
    </row>
    <row r="159" spans="1:11" s="16" customFormat="1" x14ac:dyDescent="0.2">
      <c r="A159" s="389" t="s">
        <v>945</v>
      </c>
      <c r="B159" s="390">
        <v>0</v>
      </c>
      <c r="C159" s="390">
        <v>0</v>
      </c>
      <c r="D159" s="390">
        <v>6</v>
      </c>
      <c r="E159" s="390">
        <v>0</v>
      </c>
      <c r="F159" s="390">
        <v>0</v>
      </c>
      <c r="G159" s="390">
        <v>0</v>
      </c>
      <c r="H159" s="390">
        <v>0</v>
      </c>
      <c r="I159" s="391">
        <v>6</v>
      </c>
      <c r="K159" s="5"/>
    </row>
    <row r="160" spans="1:11" s="16" customFormat="1" x14ac:dyDescent="0.2">
      <c r="A160" s="389" t="s">
        <v>946</v>
      </c>
      <c r="B160" s="390">
        <v>1</v>
      </c>
      <c r="C160" s="390">
        <v>0</v>
      </c>
      <c r="D160" s="390">
        <v>0</v>
      </c>
      <c r="E160" s="390">
        <v>0</v>
      </c>
      <c r="F160" s="390">
        <v>0</v>
      </c>
      <c r="G160" s="390">
        <v>0</v>
      </c>
      <c r="H160" s="390">
        <v>0</v>
      </c>
      <c r="I160" s="391">
        <v>1</v>
      </c>
    </row>
    <row r="161" spans="1:9" s="16" customFormat="1" x14ac:dyDescent="0.2">
      <c r="A161" s="389" t="s">
        <v>947</v>
      </c>
      <c r="B161" s="390">
        <v>0</v>
      </c>
      <c r="C161" s="390">
        <v>0</v>
      </c>
      <c r="D161" s="390">
        <v>1</v>
      </c>
      <c r="E161" s="390">
        <v>0</v>
      </c>
      <c r="F161" s="390">
        <v>0</v>
      </c>
      <c r="G161" s="390">
        <v>0</v>
      </c>
      <c r="H161" s="390">
        <v>0</v>
      </c>
      <c r="I161" s="391">
        <v>1</v>
      </c>
    </row>
    <row r="162" spans="1:9" s="16" customFormat="1" x14ac:dyDescent="0.2">
      <c r="A162" s="389" t="s">
        <v>948</v>
      </c>
      <c r="B162" s="390">
        <v>3</v>
      </c>
      <c r="C162" s="390">
        <v>0</v>
      </c>
      <c r="D162" s="390">
        <v>9</v>
      </c>
      <c r="E162" s="390">
        <v>4</v>
      </c>
      <c r="F162" s="390">
        <v>0</v>
      </c>
      <c r="G162" s="390">
        <v>0</v>
      </c>
      <c r="H162" s="390">
        <v>0</v>
      </c>
      <c r="I162" s="391">
        <v>16</v>
      </c>
    </row>
    <row r="163" spans="1:9" s="16" customFormat="1" x14ac:dyDescent="0.2">
      <c r="A163" s="389" t="s">
        <v>949</v>
      </c>
      <c r="B163" s="390">
        <v>0</v>
      </c>
      <c r="C163" s="390">
        <v>0</v>
      </c>
      <c r="D163" s="390">
        <v>0</v>
      </c>
      <c r="E163" s="390">
        <v>0</v>
      </c>
      <c r="F163" s="390">
        <v>0</v>
      </c>
      <c r="G163" s="390">
        <v>0</v>
      </c>
      <c r="H163" s="390">
        <v>0</v>
      </c>
      <c r="I163" s="391">
        <v>0</v>
      </c>
    </row>
    <row r="164" spans="1:9" s="16" customFormat="1" x14ac:dyDescent="0.2">
      <c r="A164" s="389" t="s">
        <v>950</v>
      </c>
      <c r="B164" s="390">
        <v>48</v>
      </c>
      <c r="C164" s="390">
        <v>0</v>
      </c>
      <c r="D164" s="390">
        <v>95</v>
      </c>
      <c r="E164" s="390">
        <v>215</v>
      </c>
      <c r="F164" s="390">
        <v>83</v>
      </c>
      <c r="G164" s="390">
        <v>0</v>
      </c>
      <c r="H164" s="390">
        <v>2</v>
      </c>
      <c r="I164" s="391">
        <v>443</v>
      </c>
    </row>
    <row r="165" spans="1:9" s="16" customFormat="1" x14ac:dyDescent="0.2">
      <c r="A165" s="389" t="s">
        <v>951</v>
      </c>
      <c r="B165" s="390">
        <v>0</v>
      </c>
      <c r="C165" s="390">
        <v>0</v>
      </c>
      <c r="D165" s="390">
        <v>0</v>
      </c>
      <c r="E165" s="390">
        <v>1</v>
      </c>
      <c r="F165" s="390">
        <v>0</v>
      </c>
      <c r="G165" s="390">
        <v>0</v>
      </c>
      <c r="H165" s="390">
        <v>0</v>
      </c>
      <c r="I165" s="391">
        <v>1</v>
      </c>
    </row>
    <row r="166" spans="1:9" s="16" customFormat="1" x14ac:dyDescent="0.2">
      <c r="A166" s="389" t="s">
        <v>952</v>
      </c>
      <c r="B166" s="390">
        <v>101</v>
      </c>
      <c r="C166" s="390">
        <v>0</v>
      </c>
      <c r="D166" s="390">
        <v>126</v>
      </c>
      <c r="E166" s="390">
        <v>99</v>
      </c>
      <c r="F166" s="390">
        <v>13</v>
      </c>
      <c r="G166" s="390">
        <v>2</v>
      </c>
      <c r="H166" s="390">
        <v>0</v>
      </c>
      <c r="I166" s="391">
        <v>341</v>
      </c>
    </row>
    <row r="167" spans="1:9" s="16" customFormat="1" x14ac:dyDescent="0.2">
      <c r="A167" s="389" t="s">
        <v>953</v>
      </c>
      <c r="B167" s="390">
        <v>0</v>
      </c>
      <c r="C167" s="390">
        <v>0</v>
      </c>
      <c r="D167" s="390">
        <v>0</v>
      </c>
      <c r="E167" s="390">
        <v>0</v>
      </c>
      <c r="F167" s="390">
        <v>0</v>
      </c>
      <c r="G167" s="390">
        <v>0</v>
      </c>
      <c r="H167" s="390">
        <v>0</v>
      </c>
      <c r="I167" s="391">
        <v>0</v>
      </c>
    </row>
    <row r="168" spans="1:9" s="16" customFormat="1" x14ac:dyDescent="0.2">
      <c r="A168" s="389" t="s">
        <v>954</v>
      </c>
      <c r="B168" s="390">
        <v>97</v>
      </c>
      <c r="C168" s="390">
        <v>3</v>
      </c>
      <c r="D168" s="390">
        <v>18</v>
      </c>
      <c r="E168" s="390">
        <v>242</v>
      </c>
      <c r="F168" s="390">
        <v>28</v>
      </c>
      <c r="G168" s="390">
        <v>8</v>
      </c>
      <c r="H168" s="390">
        <v>0</v>
      </c>
      <c r="I168" s="391">
        <v>393</v>
      </c>
    </row>
    <row r="169" spans="1:9" s="16" customFormat="1" x14ac:dyDescent="0.2">
      <c r="A169" s="389" t="s">
        <v>955</v>
      </c>
      <c r="B169" s="390">
        <v>0</v>
      </c>
      <c r="C169" s="390">
        <v>0</v>
      </c>
      <c r="D169" s="390">
        <v>0</v>
      </c>
      <c r="E169" s="390">
        <v>0</v>
      </c>
      <c r="F169" s="390">
        <v>0</v>
      </c>
      <c r="G169" s="390">
        <v>0</v>
      </c>
      <c r="H169" s="390">
        <v>0</v>
      </c>
      <c r="I169" s="391">
        <v>0</v>
      </c>
    </row>
    <row r="170" spans="1:9" s="16" customFormat="1" x14ac:dyDescent="0.2">
      <c r="A170" s="389" t="s">
        <v>956</v>
      </c>
      <c r="B170" s="390">
        <v>0</v>
      </c>
      <c r="C170" s="390">
        <v>0</v>
      </c>
      <c r="D170" s="390">
        <v>0</v>
      </c>
      <c r="E170" s="390">
        <v>0</v>
      </c>
      <c r="F170" s="390">
        <v>0</v>
      </c>
      <c r="G170" s="390">
        <v>0</v>
      </c>
      <c r="H170" s="390">
        <v>0</v>
      </c>
      <c r="I170" s="391">
        <v>0</v>
      </c>
    </row>
    <row r="171" spans="1:9" s="16" customFormat="1" x14ac:dyDescent="0.2">
      <c r="A171" s="389" t="s">
        <v>957</v>
      </c>
      <c r="B171" s="390">
        <v>0</v>
      </c>
      <c r="C171" s="390">
        <v>0</v>
      </c>
      <c r="D171" s="390">
        <v>0</v>
      </c>
      <c r="E171" s="390">
        <v>0</v>
      </c>
      <c r="F171" s="390">
        <v>0</v>
      </c>
      <c r="G171" s="390">
        <v>0</v>
      </c>
      <c r="H171" s="390">
        <v>0</v>
      </c>
      <c r="I171" s="391">
        <v>0</v>
      </c>
    </row>
    <row r="172" spans="1:9" s="16" customFormat="1" x14ac:dyDescent="0.2">
      <c r="A172" s="389" t="s">
        <v>958</v>
      </c>
      <c r="B172" s="390">
        <v>0</v>
      </c>
      <c r="C172" s="390">
        <v>0</v>
      </c>
      <c r="D172" s="390">
        <v>0</v>
      </c>
      <c r="E172" s="390">
        <v>0</v>
      </c>
      <c r="F172" s="390">
        <v>0</v>
      </c>
      <c r="G172" s="390">
        <v>0</v>
      </c>
      <c r="H172" s="390">
        <v>0</v>
      </c>
      <c r="I172" s="391">
        <v>0</v>
      </c>
    </row>
    <row r="173" spans="1:9" s="16" customFormat="1" x14ac:dyDescent="0.2">
      <c r="A173" s="389" t="s">
        <v>959</v>
      </c>
      <c r="B173" s="390">
        <v>2</v>
      </c>
      <c r="C173" s="390">
        <v>0</v>
      </c>
      <c r="D173" s="390">
        <v>110</v>
      </c>
      <c r="E173" s="390">
        <v>5</v>
      </c>
      <c r="F173" s="390">
        <v>30</v>
      </c>
      <c r="G173" s="390">
        <v>0</v>
      </c>
      <c r="H173" s="390">
        <v>0</v>
      </c>
      <c r="I173" s="391">
        <v>147</v>
      </c>
    </row>
    <row r="174" spans="1:9" s="16" customFormat="1" x14ac:dyDescent="0.2">
      <c r="A174" s="389" t="s">
        <v>960</v>
      </c>
      <c r="B174" s="390">
        <v>0</v>
      </c>
      <c r="C174" s="390">
        <v>0</v>
      </c>
      <c r="D174" s="390">
        <v>0</v>
      </c>
      <c r="E174" s="390">
        <v>0</v>
      </c>
      <c r="F174" s="390">
        <v>0</v>
      </c>
      <c r="G174" s="390">
        <v>0</v>
      </c>
      <c r="H174" s="390">
        <v>0</v>
      </c>
      <c r="I174" s="391">
        <v>0</v>
      </c>
    </row>
    <row r="175" spans="1:9" s="16" customFormat="1" x14ac:dyDescent="0.2">
      <c r="A175" s="389" t="s">
        <v>961</v>
      </c>
      <c r="B175" s="390">
        <v>0</v>
      </c>
      <c r="C175" s="390">
        <v>0</v>
      </c>
      <c r="D175" s="390">
        <v>0</v>
      </c>
      <c r="E175" s="390">
        <v>0</v>
      </c>
      <c r="F175" s="390">
        <v>0</v>
      </c>
      <c r="G175" s="390">
        <v>0</v>
      </c>
      <c r="H175" s="390">
        <v>0</v>
      </c>
      <c r="I175" s="391">
        <v>0</v>
      </c>
    </row>
    <row r="176" spans="1:9" s="16" customFormat="1" x14ac:dyDescent="0.2">
      <c r="A176" s="389" t="s">
        <v>962</v>
      </c>
      <c r="B176" s="390">
        <v>0</v>
      </c>
      <c r="C176" s="390">
        <v>0</v>
      </c>
      <c r="D176" s="390">
        <v>0</v>
      </c>
      <c r="E176" s="390">
        <v>0</v>
      </c>
      <c r="F176" s="390">
        <v>0</v>
      </c>
      <c r="G176" s="390">
        <v>0</v>
      </c>
      <c r="H176" s="390">
        <v>0</v>
      </c>
      <c r="I176" s="391">
        <v>0</v>
      </c>
    </row>
    <row r="177" spans="1:9" s="16" customFormat="1" x14ac:dyDescent="0.2">
      <c r="A177" s="389" t="s">
        <v>963</v>
      </c>
      <c r="B177" s="390">
        <v>1</v>
      </c>
      <c r="C177" s="390">
        <v>0</v>
      </c>
      <c r="D177" s="390">
        <v>5</v>
      </c>
      <c r="E177" s="390">
        <v>1</v>
      </c>
      <c r="F177" s="390">
        <v>0</v>
      </c>
      <c r="G177" s="390">
        <v>0</v>
      </c>
      <c r="H177" s="390">
        <v>0</v>
      </c>
      <c r="I177" s="391">
        <v>7</v>
      </c>
    </row>
    <row r="178" spans="1:9" s="16" customFormat="1" x14ac:dyDescent="0.2">
      <c r="A178" s="389" t="s">
        <v>964</v>
      </c>
      <c r="B178" s="390">
        <v>0</v>
      </c>
      <c r="C178" s="390">
        <v>0</v>
      </c>
      <c r="D178" s="390">
        <v>0</v>
      </c>
      <c r="E178" s="390">
        <v>0</v>
      </c>
      <c r="F178" s="390">
        <v>0</v>
      </c>
      <c r="G178" s="390">
        <v>0</v>
      </c>
      <c r="H178" s="390">
        <v>0</v>
      </c>
      <c r="I178" s="391">
        <v>0</v>
      </c>
    </row>
    <row r="179" spans="1:9" s="16" customFormat="1" x14ac:dyDescent="0.2">
      <c r="A179" s="389" t="s">
        <v>965</v>
      </c>
      <c r="B179" s="390">
        <v>0</v>
      </c>
      <c r="C179" s="390">
        <v>0</v>
      </c>
      <c r="D179" s="390">
        <v>0</v>
      </c>
      <c r="E179" s="390">
        <v>0</v>
      </c>
      <c r="F179" s="390">
        <v>0</v>
      </c>
      <c r="G179" s="390">
        <v>0</v>
      </c>
      <c r="H179" s="390">
        <v>0</v>
      </c>
      <c r="I179" s="391">
        <v>0</v>
      </c>
    </row>
    <row r="180" spans="1:9" s="16" customFormat="1" x14ac:dyDescent="0.2">
      <c r="A180" s="389" t="s">
        <v>966</v>
      </c>
      <c r="B180" s="390">
        <v>0</v>
      </c>
      <c r="C180" s="390">
        <v>0</v>
      </c>
      <c r="D180" s="390">
        <v>0</v>
      </c>
      <c r="E180" s="390">
        <v>0</v>
      </c>
      <c r="F180" s="390">
        <v>0</v>
      </c>
      <c r="G180" s="390">
        <v>0</v>
      </c>
      <c r="H180" s="390">
        <v>0</v>
      </c>
      <c r="I180" s="391">
        <v>0</v>
      </c>
    </row>
    <row r="181" spans="1:9" s="16" customFormat="1" x14ac:dyDescent="0.2">
      <c r="A181" s="389" t="s">
        <v>967</v>
      </c>
      <c r="B181" s="390">
        <v>0</v>
      </c>
      <c r="C181" s="390">
        <v>0</v>
      </c>
      <c r="D181" s="390">
        <v>0</v>
      </c>
      <c r="E181" s="390">
        <v>0</v>
      </c>
      <c r="F181" s="390">
        <v>0</v>
      </c>
      <c r="G181" s="390">
        <v>0</v>
      </c>
      <c r="H181" s="390">
        <v>0</v>
      </c>
      <c r="I181" s="391">
        <v>0</v>
      </c>
    </row>
    <row r="182" spans="1:9" s="16" customFormat="1" x14ac:dyDescent="0.2">
      <c r="A182" s="389" t="s">
        <v>968</v>
      </c>
      <c r="B182" s="390">
        <v>0</v>
      </c>
      <c r="C182" s="390">
        <v>0</v>
      </c>
      <c r="D182" s="390">
        <v>0</v>
      </c>
      <c r="E182" s="390">
        <v>0</v>
      </c>
      <c r="F182" s="390">
        <v>0</v>
      </c>
      <c r="G182" s="390">
        <v>0</v>
      </c>
      <c r="H182" s="390">
        <v>0</v>
      </c>
      <c r="I182" s="391">
        <v>0</v>
      </c>
    </row>
    <row r="183" spans="1:9" s="16" customFormat="1" x14ac:dyDescent="0.2">
      <c r="A183" s="389" t="s">
        <v>969</v>
      </c>
      <c r="B183" s="390">
        <v>1</v>
      </c>
      <c r="C183" s="390">
        <v>0</v>
      </c>
      <c r="D183" s="390">
        <v>9</v>
      </c>
      <c r="E183" s="390">
        <v>1</v>
      </c>
      <c r="F183" s="390">
        <v>1</v>
      </c>
      <c r="G183" s="390">
        <v>0</v>
      </c>
      <c r="H183" s="390">
        <v>0</v>
      </c>
      <c r="I183" s="391">
        <v>12</v>
      </c>
    </row>
    <row r="184" spans="1:9" s="16" customFormat="1" x14ac:dyDescent="0.2">
      <c r="A184" s="389" t="s">
        <v>970</v>
      </c>
      <c r="B184" s="390">
        <v>0</v>
      </c>
      <c r="C184" s="390">
        <v>0</v>
      </c>
      <c r="D184" s="390">
        <v>0</v>
      </c>
      <c r="E184" s="390">
        <v>0</v>
      </c>
      <c r="F184" s="390">
        <v>0</v>
      </c>
      <c r="G184" s="390">
        <v>0</v>
      </c>
      <c r="H184" s="390">
        <v>0</v>
      </c>
      <c r="I184" s="391">
        <v>0</v>
      </c>
    </row>
    <row r="185" spans="1:9" s="16" customFormat="1" x14ac:dyDescent="0.2">
      <c r="A185" s="389" t="s">
        <v>971</v>
      </c>
      <c r="B185" s="390">
        <v>0</v>
      </c>
      <c r="C185" s="390">
        <v>0</v>
      </c>
      <c r="D185" s="390">
        <v>2</v>
      </c>
      <c r="E185" s="390">
        <v>1</v>
      </c>
      <c r="F185" s="390">
        <v>0</v>
      </c>
      <c r="G185" s="390">
        <v>0</v>
      </c>
      <c r="H185" s="390">
        <v>0</v>
      </c>
      <c r="I185" s="391">
        <v>3</v>
      </c>
    </row>
    <row r="186" spans="1:9" s="16" customFormat="1" x14ac:dyDescent="0.2">
      <c r="A186" s="389" t="s">
        <v>972</v>
      </c>
      <c r="B186" s="390">
        <v>0</v>
      </c>
      <c r="C186" s="390">
        <v>0</v>
      </c>
      <c r="D186" s="390">
        <v>0</v>
      </c>
      <c r="E186" s="390">
        <v>0</v>
      </c>
      <c r="F186" s="390">
        <v>0</v>
      </c>
      <c r="G186" s="390">
        <v>0</v>
      </c>
      <c r="H186" s="390">
        <v>0</v>
      </c>
      <c r="I186" s="391">
        <v>0</v>
      </c>
    </row>
    <row r="187" spans="1:9" s="16" customFormat="1" x14ac:dyDescent="0.2">
      <c r="A187" s="389" t="s">
        <v>973</v>
      </c>
      <c r="B187" s="390">
        <v>0</v>
      </c>
      <c r="C187" s="390">
        <v>0</v>
      </c>
      <c r="D187" s="390">
        <v>15</v>
      </c>
      <c r="E187" s="390">
        <v>3</v>
      </c>
      <c r="F187" s="390">
        <v>6</v>
      </c>
      <c r="G187" s="390">
        <v>0</v>
      </c>
      <c r="H187" s="390">
        <v>0</v>
      </c>
      <c r="I187" s="391">
        <v>24</v>
      </c>
    </row>
    <row r="188" spans="1:9" s="16" customFormat="1" x14ac:dyDescent="0.2">
      <c r="A188" s="389" t="s">
        <v>974</v>
      </c>
      <c r="B188" s="390">
        <v>0</v>
      </c>
      <c r="C188" s="390">
        <v>0</v>
      </c>
      <c r="D188" s="390">
        <v>0</v>
      </c>
      <c r="E188" s="390">
        <v>0</v>
      </c>
      <c r="F188" s="390">
        <v>0</v>
      </c>
      <c r="G188" s="390">
        <v>0</v>
      </c>
      <c r="H188" s="390">
        <v>0</v>
      </c>
      <c r="I188" s="391">
        <v>0</v>
      </c>
    </row>
    <row r="189" spans="1:9" s="16" customFormat="1" x14ac:dyDescent="0.2">
      <c r="A189" s="389" t="s">
        <v>975</v>
      </c>
      <c r="B189" s="390">
        <v>4</v>
      </c>
      <c r="C189" s="390">
        <v>0</v>
      </c>
      <c r="D189" s="390">
        <v>35</v>
      </c>
      <c r="E189" s="390">
        <v>25</v>
      </c>
      <c r="F189" s="390">
        <v>8</v>
      </c>
      <c r="G189" s="390">
        <v>0</v>
      </c>
      <c r="H189" s="390">
        <v>1</v>
      </c>
      <c r="I189" s="391">
        <v>73</v>
      </c>
    </row>
    <row r="190" spans="1:9" s="16" customFormat="1" x14ac:dyDescent="0.2">
      <c r="A190" s="389" t="s">
        <v>976</v>
      </c>
      <c r="B190" s="390">
        <v>30</v>
      </c>
      <c r="C190" s="390">
        <v>0</v>
      </c>
      <c r="D190" s="390">
        <v>731</v>
      </c>
      <c r="E190" s="390">
        <v>98</v>
      </c>
      <c r="F190" s="390">
        <v>42</v>
      </c>
      <c r="G190" s="390">
        <v>3</v>
      </c>
      <c r="H190" s="390">
        <v>0</v>
      </c>
      <c r="I190" s="391">
        <v>904</v>
      </c>
    </row>
    <row r="191" spans="1:9" s="16" customFormat="1" x14ac:dyDescent="0.2">
      <c r="A191" s="389" t="s">
        <v>977</v>
      </c>
      <c r="B191" s="390">
        <v>0</v>
      </c>
      <c r="C191" s="390">
        <v>0</v>
      </c>
      <c r="D191" s="390">
        <v>0</v>
      </c>
      <c r="E191" s="390">
        <v>0</v>
      </c>
      <c r="F191" s="390">
        <v>0</v>
      </c>
      <c r="G191" s="390">
        <v>0</v>
      </c>
      <c r="H191" s="390">
        <v>0</v>
      </c>
      <c r="I191" s="391">
        <v>0</v>
      </c>
    </row>
    <row r="192" spans="1:9" s="16" customFormat="1" x14ac:dyDescent="0.2">
      <c r="A192" s="389" t="s">
        <v>978</v>
      </c>
      <c r="B192" s="390">
        <v>29</v>
      </c>
      <c r="C192" s="390">
        <v>1</v>
      </c>
      <c r="D192" s="390">
        <v>47</v>
      </c>
      <c r="E192" s="390">
        <v>135</v>
      </c>
      <c r="F192" s="390">
        <v>11</v>
      </c>
      <c r="G192" s="390">
        <v>0</v>
      </c>
      <c r="H192" s="390">
        <v>1</v>
      </c>
      <c r="I192" s="391">
        <v>223</v>
      </c>
    </row>
    <row r="193" spans="1:9" s="16" customFormat="1" x14ac:dyDescent="0.2">
      <c r="A193" s="389" t="s">
        <v>979</v>
      </c>
      <c r="B193" s="390">
        <v>0</v>
      </c>
      <c r="C193" s="390">
        <v>0</v>
      </c>
      <c r="D193" s="390">
        <v>0</v>
      </c>
      <c r="E193" s="390">
        <v>0</v>
      </c>
      <c r="F193" s="390">
        <v>0</v>
      </c>
      <c r="G193" s="390">
        <v>0</v>
      </c>
      <c r="H193" s="390">
        <v>0</v>
      </c>
      <c r="I193" s="391">
        <v>0</v>
      </c>
    </row>
    <row r="194" spans="1:9" s="16" customFormat="1" x14ac:dyDescent="0.2">
      <c r="A194" s="389" t="s">
        <v>980</v>
      </c>
      <c r="B194" s="390">
        <v>0</v>
      </c>
      <c r="C194" s="390">
        <v>0</v>
      </c>
      <c r="D194" s="390">
        <v>1</v>
      </c>
      <c r="E194" s="390">
        <v>0</v>
      </c>
      <c r="F194" s="390">
        <v>0</v>
      </c>
      <c r="G194" s="390">
        <v>0</v>
      </c>
      <c r="H194" s="390">
        <v>0</v>
      </c>
      <c r="I194" s="391">
        <v>1</v>
      </c>
    </row>
    <row r="195" spans="1:9" s="16" customFormat="1" x14ac:dyDescent="0.2">
      <c r="A195" s="389" t="s">
        <v>981</v>
      </c>
      <c r="B195" s="390">
        <v>0</v>
      </c>
      <c r="C195" s="390">
        <v>0</v>
      </c>
      <c r="D195" s="390">
        <v>0</v>
      </c>
      <c r="E195" s="390">
        <v>1</v>
      </c>
      <c r="F195" s="390">
        <v>0</v>
      </c>
      <c r="G195" s="390">
        <v>0</v>
      </c>
      <c r="H195" s="390">
        <v>0</v>
      </c>
      <c r="I195" s="391">
        <v>1</v>
      </c>
    </row>
    <row r="196" spans="1:9" s="16" customFormat="1" x14ac:dyDescent="0.2">
      <c r="A196" s="389" t="s">
        <v>982</v>
      </c>
      <c r="B196" s="390">
        <v>0</v>
      </c>
      <c r="C196" s="390">
        <v>0</v>
      </c>
      <c r="D196" s="390">
        <v>1</v>
      </c>
      <c r="E196" s="390">
        <v>0</v>
      </c>
      <c r="F196" s="390">
        <v>0</v>
      </c>
      <c r="G196" s="390">
        <v>0</v>
      </c>
      <c r="H196" s="390">
        <v>0</v>
      </c>
      <c r="I196" s="391">
        <v>1</v>
      </c>
    </row>
    <row r="197" spans="1:9" s="16" customFormat="1" x14ac:dyDescent="0.2">
      <c r="A197" s="389" t="s">
        <v>983</v>
      </c>
      <c r="B197" s="390">
        <v>6</v>
      </c>
      <c r="C197" s="390">
        <v>0</v>
      </c>
      <c r="D197" s="390">
        <v>55</v>
      </c>
      <c r="E197" s="390">
        <v>9</v>
      </c>
      <c r="F197" s="390">
        <v>2</v>
      </c>
      <c r="G197" s="390">
        <v>0</v>
      </c>
      <c r="H197" s="390">
        <v>0</v>
      </c>
      <c r="I197" s="391">
        <v>72</v>
      </c>
    </row>
    <row r="198" spans="1:9" s="16" customFormat="1" x14ac:dyDescent="0.2">
      <c r="A198" s="389" t="s">
        <v>984</v>
      </c>
      <c r="B198" s="390">
        <v>26</v>
      </c>
      <c r="C198" s="390">
        <v>1</v>
      </c>
      <c r="D198" s="390">
        <v>121</v>
      </c>
      <c r="E198" s="390">
        <v>310</v>
      </c>
      <c r="F198" s="390">
        <v>84</v>
      </c>
      <c r="G198" s="390">
        <v>12</v>
      </c>
      <c r="H198" s="390">
        <v>26</v>
      </c>
      <c r="I198" s="391">
        <v>579</v>
      </c>
    </row>
    <row r="199" spans="1:9" s="16" customFormat="1" x14ac:dyDescent="0.2">
      <c r="A199" s="389" t="s">
        <v>985</v>
      </c>
      <c r="B199" s="390">
        <v>33</v>
      </c>
      <c r="C199" s="390">
        <v>0</v>
      </c>
      <c r="D199" s="390">
        <v>42</v>
      </c>
      <c r="E199" s="390">
        <v>56</v>
      </c>
      <c r="F199" s="390">
        <v>10</v>
      </c>
      <c r="G199" s="390">
        <v>2</v>
      </c>
      <c r="H199" s="390">
        <v>0</v>
      </c>
      <c r="I199" s="391">
        <v>143</v>
      </c>
    </row>
    <row r="200" spans="1:9" s="16" customFormat="1" x14ac:dyDescent="0.2">
      <c r="A200" s="389" t="s">
        <v>986</v>
      </c>
      <c r="B200" s="390">
        <v>0</v>
      </c>
      <c r="C200" s="390">
        <v>0</v>
      </c>
      <c r="D200" s="390">
        <v>0</v>
      </c>
      <c r="E200" s="390">
        <v>1</v>
      </c>
      <c r="F200" s="390">
        <v>0</v>
      </c>
      <c r="G200" s="390">
        <v>0</v>
      </c>
      <c r="H200" s="390">
        <v>0</v>
      </c>
      <c r="I200" s="391">
        <v>1</v>
      </c>
    </row>
    <row r="201" spans="1:9" s="16" customFormat="1" x14ac:dyDescent="0.2">
      <c r="A201" s="389" t="s">
        <v>987</v>
      </c>
      <c r="B201" s="390">
        <v>300</v>
      </c>
      <c r="C201" s="390">
        <v>5</v>
      </c>
      <c r="D201" s="390">
        <v>117</v>
      </c>
      <c r="E201" s="390">
        <v>275</v>
      </c>
      <c r="F201" s="390">
        <v>75</v>
      </c>
      <c r="G201" s="390">
        <v>24</v>
      </c>
      <c r="H201" s="390">
        <v>0</v>
      </c>
      <c r="I201" s="391">
        <v>791</v>
      </c>
    </row>
    <row r="202" spans="1:9" s="16" customFormat="1" x14ac:dyDescent="0.2">
      <c r="A202" s="389" t="s">
        <v>988</v>
      </c>
      <c r="B202" s="390">
        <v>120</v>
      </c>
      <c r="C202" s="390">
        <v>0</v>
      </c>
      <c r="D202" s="390">
        <v>379</v>
      </c>
      <c r="E202" s="390">
        <v>388</v>
      </c>
      <c r="F202" s="390">
        <v>95</v>
      </c>
      <c r="G202" s="390">
        <v>13</v>
      </c>
      <c r="H202" s="390">
        <v>1</v>
      </c>
      <c r="I202" s="391">
        <v>996</v>
      </c>
    </row>
    <row r="203" spans="1:9" s="16" customFormat="1" x14ac:dyDescent="0.2">
      <c r="A203" s="389" t="s">
        <v>989</v>
      </c>
      <c r="B203" s="390">
        <v>18</v>
      </c>
      <c r="C203" s="390">
        <v>0</v>
      </c>
      <c r="D203" s="390">
        <v>44</v>
      </c>
      <c r="E203" s="390">
        <v>19</v>
      </c>
      <c r="F203" s="390">
        <v>10</v>
      </c>
      <c r="G203" s="390">
        <v>0</v>
      </c>
      <c r="H203" s="390">
        <v>0</v>
      </c>
      <c r="I203" s="391">
        <v>91</v>
      </c>
    </row>
    <row r="204" spans="1:9" s="16" customFormat="1" x14ac:dyDescent="0.2">
      <c r="A204" s="389" t="s">
        <v>990</v>
      </c>
      <c r="B204" s="390">
        <v>0</v>
      </c>
      <c r="C204" s="390">
        <v>0</v>
      </c>
      <c r="D204" s="390">
        <v>0</v>
      </c>
      <c r="E204" s="390">
        <v>0</v>
      </c>
      <c r="F204" s="390">
        <v>0</v>
      </c>
      <c r="G204" s="390">
        <v>0</v>
      </c>
      <c r="H204" s="390">
        <v>0</v>
      </c>
      <c r="I204" s="391">
        <v>0</v>
      </c>
    </row>
    <row r="205" spans="1:9" s="16" customFormat="1" x14ac:dyDescent="0.2">
      <c r="A205" s="389" t="s">
        <v>991</v>
      </c>
      <c r="B205" s="390">
        <v>0</v>
      </c>
      <c r="C205" s="390">
        <v>0</v>
      </c>
      <c r="D205" s="390">
        <v>0</v>
      </c>
      <c r="E205" s="390">
        <v>0</v>
      </c>
      <c r="F205" s="390">
        <v>0</v>
      </c>
      <c r="G205" s="390">
        <v>0</v>
      </c>
      <c r="H205" s="390">
        <v>0</v>
      </c>
      <c r="I205" s="391">
        <v>0</v>
      </c>
    </row>
    <row r="206" spans="1:9" s="16" customFormat="1" x14ac:dyDescent="0.2">
      <c r="A206" s="389" t="s">
        <v>992</v>
      </c>
      <c r="B206" s="390">
        <v>0</v>
      </c>
      <c r="C206" s="390">
        <v>0</v>
      </c>
      <c r="D206" s="390">
        <v>0</v>
      </c>
      <c r="E206" s="390">
        <v>0</v>
      </c>
      <c r="F206" s="390">
        <v>0</v>
      </c>
      <c r="G206" s="390">
        <v>0</v>
      </c>
      <c r="H206" s="390">
        <v>0</v>
      </c>
      <c r="I206" s="391">
        <v>0</v>
      </c>
    </row>
    <row r="207" spans="1:9" s="16" customFormat="1" x14ac:dyDescent="0.2">
      <c r="A207" s="389" t="s">
        <v>993</v>
      </c>
      <c r="B207" s="390">
        <v>430</v>
      </c>
      <c r="C207" s="390">
        <v>8</v>
      </c>
      <c r="D207" s="390">
        <v>396</v>
      </c>
      <c r="E207" s="390">
        <v>553</v>
      </c>
      <c r="F207" s="390">
        <v>177</v>
      </c>
      <c r="G207" s="390">
        <v>22</v>
      </c>
      <c r="H207" s="390">
        <v>4</v>
      </c>
      <c r="I207" s="391">
        <v>1582</v>
      </c>
    </row>
    <row r="208" spans="1:9" s="16" customFormat="1" x14ac:dyDescent="0.2">
      <c r="A208" s="389" t="s">
        <v>994</v>
      </c>
      <c r="B208" s="390">
        <v>6</v>
      </c>
      <c r="C208" s="390">
        <v>0</v>
      </c>
      <c r="D208" s="390">
        <v>24</v>
      </c>
      <c r="E208" s="390">
        <v>31</v>
      </c>
      <c r="F208" s="390">
        <v>10</v>
      </c>
      <c r="G208" s="390">
        <v>0</v>
      </c>
      <c r="H208" s="390">
        <v>0</v>
      </c>
      <c r="I208" s="391">
        <v>71</v>
      </c>
    </row>
    <row r="209" spans="1:11" s="16" customFormat="1" x14ac:dyDescent="0.2">
      <c r="A209" s="389" t="s">
        <v>995</v>
      </c>
      <c r="B209" s="390">
        <v>0</v>
      </c>
      <c r="C209" s="390">
        <v>0</v>
      </c>
      <c r="D209" s="390">
        <v>0</v>
      </c>
      <c r="E209" s="390">
        <v>0</v>
      </c>
      <c r="F209" s="390">
        <v>0</v>
      </c>
      <c r="G209" s="390">
        <v>0</v>
      </c>
      <c r="H209" s="390">
        <v>0</v>
      </c>
      <c r="I209" s="391">
        <v>0</v>
      </c>
    </row>
    <row r="210" spans="1:11" s="16" customFormat="1" x14ac:dyDescent="0.2">
      <c r="A210" s="389" t="s">
        <v>996</v>
      </c>
      <c r="B210" s="390">
        <v>0</v>
      </c>
      <c r="C210" s="390">
        <v>0</v>
      </c>
      <c r="D210" s="390">
        <v>0</v>
      </c>
      <c r="E210" s="390">
        <v>0</v>
      </c>
      <c r="F210" s="390">
        <v>0</v>
      </c>
      <c r="G210" s="390">
        <v>0</v>
      </c>
      <c r="H210" s="390">
        <v>0</v>
      </c>
      <c r="I210" s="391">
        <v>0</v>
      </c>
    </row>
    <row r="211" spans="1:11" s="16" customFormat="1" x14ac:dyDescent="0.2">
      <c r="A211" s="389" t="s">
        <v>997</v>
      </c>
      <c r="B211" s="390">
        <v>36</v>
      </c>
      <c r="C211" s="390">
        <v>0</v>
      </c>
      <c r="D211" s="390">
        <v>43</v>
      </c>
      <c r="E211" s="390">
        <v>47</v>
      </c>
      <c r="F211" s="390">
        <v>21</v>
      </c>
      <c r="G211" s="390">
        <v>1</v>
      </c>
      <c r="H211" s="390">
        <v>0</v>
      </c>
      <c r="I211" s="391">
        <v>148</v>
      </c>
    </row>
    <row r="212" spans="1:11" s="16" customFormat="1" x14ac:dyDescent="0.2">
      <c r="A212" s="389" t="s">
        <v>998</v>
      </c>
      <c r="B212" s="390">
        <v>0</v>
      </c>
      <c r="C212" s="390">
        <v>0</v>
      </c>
      <c r="D212" s="390">
        <v>0</v>
      </c>
      <c r="E212" s="390">
        <v>1</v>
      </c>
      <c r="F212" s="390">
        <v>0</v>
      </c>
      <c r="G212" s="390">
        <v>0</v>
      </c>
      <c r="H212" s="390">
        <v>0</v>
      </c>
      <c r="I212" s="391">
        <v>1</v>
      </c>
      <c r="K212" s="5"/>
    </row>
    <row r="213" spans="1:11" s="16" customFormat="1" x14ac:dyDescent="0.2">
      <c r="A213" s="389" t="s">
        <v>999</v>
      </c>
      <c r="B213" s="390">
        <v>0</v>
      </c>
      <c r="C213" s="390">
        <v>0</v>
      </c>
      <c r="D213" s="390">
        <v>1</v>
      </c>
      <c r="E213" s="390">
        <v>15</v>
      </c>
      <c r="F213" s="390">
        <v>0</v>
      </c>
      <c r="G213" s="390">
        <v>2</v>
      </c>
      <c r="H213" s="390">
        <v>0</v>
      </c>
      <c r="I213" s="391">
        <v>18</v>
      </c>
      <c r="K213" s="5"/>
    </row>
    <row r="214" spans="1:11" s="16" customFormat="1" x14ac:dyDescent="0.2">
      <c r="A214" s="389" t="s">
        <v>1000</v>
      </c>
      <c r="B214" s="390">
        <v>0</v>
      </c>
      <c r="C214" s="390">
        <v>0</v>
      </c>
      <c r="D214" s="390">
        <v>0</v>
      </c>
      <c r="E214" s="390">
        <v>1</v>
      </c>
      <c r="F214" s="390">
        <v>0</v>
      </c>
      <c r="G214" s="390">
        <v>0</v>
      </c>
      <c r="H214" s="390">
        <v>0</v>
      </c>
      <c r="I214" s="391">
        <v>1</v>
      </c>
    </row>
    <row r="215" spans="1:11" s="16" customFormat="1" x14ac:dyDescent="0.2">
      <c r="A215" s="389" t="s">
        <v>1001</v>
      </c>
      <c r="B215" s="390">
        <v>0</v>
      </c>
      <c r="C215" s="390">
        <v>0</v>
      </c>
      <c r="D215" s="390">
        <v>1</v>
      </c>
      <c r="E215" s="390">
        <v>0</v>
      </c>
      <c r="F215" s="390">
        <v>0</v>
      </c>
      <c r="G215" s="390">
        <v>0</v>
      </c>
      <c r="H215" s="390">
        <v>0</v>
      </c>
      <c r="I215" s="391">
        <v>1</v>
      </c>
    </row>
    <row r="216" spans="1:11" s="16" customFormat="1" x14ac:dyDescent="0.2">
      <c r="A216" s="389" t="s">
        <v>1002</v>
      </c>
      <c r="B216" s="390">
        <v>1</v>
      </c>
      <c r="C216" s="390">
        <v>0</v>
      </c>
      <c r="D216" s="390">
        <v>3</v>
      </c>
      <c r="E216" s="390">
        <v>2</v>
      </c>
      <c r="F216" s="390">
        <v>0</v>
      </c>
      <c r="G216" s="390">
        <v>0</v>
      </c>
      <c r="H216" s="390">
        <v>0</v>
      </c>
      <c r="I216" s="391">
        <v>6</v>
      </c>
    </row>
    <row r="217" spans="1:11" s="16" customFormat="1" x14ac:dyDescent="0.2">
      <c r="A217" s="389" t="s">
        <v>1003</v>
      </c>
      <c r="B217" s="390">
        <v>0</v>
      </c>
      <c r="C217" s="390">
        <v>0</v>
      </c>
      <c r="D217" s="390">
        <v>0</v>
      </c>
      <c r="E217" s="390">
        <v>0</v>
      </c>
      <c r="F217" s="390">
        <v>0</v>
      </c>
      <c r="G217" s="390">
        <v>0</v>
      </c>
      <c r="H217" s="390">
        <v>0</v>
      </c>
      <c r="I217" s="391">
        <v>0</v>
      </c>
    </row>
    <row r="218" spans="1:11" s="16" customFormat="1" x14ac:dyDescent="0.2">
      <c r="A218" s="389" t="s">
        <v>1004</v>
      </c>
      <c r="B218" s="390">
        <v>0</v>
      </c>
      <c r="C218" s="390">
        <v>0</v>
      </c>
      <c r="D218" s="390">
        <v>0</v>
      </c>
      <c r="E218" s="390">
        <v>0</v>
      </c>
      <c r="F218" s="390">
        <v>0</v>
      </c>
      <c r="G218" s="390">
        <v>0</v>
      </c>
      <c r="H218" s="390">
        <v>0</v>
      </c>
      <c r="I218" s="391">
        <v>0</v>
      </c>
    </row>
    <row r="219" spans="1:11" s="16" customFormat="1" x14ac:dyDescent="0.2">
      <c r="A219" s="389" t="s">
        <v>1005</v>
      </c>
      <c r="B219" s="390">
        <v>0</v>
      </c>
      <c r="C219" s="390">
        <v>0</v>
      </c>
      <c r="D219" s="390">
        <v>0</v>
      </c>
      <c r="E219" s="390">
        <v>0</v>
      </c>
      <c r="F219" s="390">
        <v>0</v>
      </c>
      <c r="G219" s="390">
        <v>0</v>
      </c>
      <c r="H219" s="390">
        <v>0</v>
      </c>
      <c r="I219" s="391">
        <v>0</v>
      </c>
    </row>
    <row r="220" spans="1:11" s="16" customFormat="1" x14ac:dyDescent="0.2">
      <c r="A220" s="389" t="s">
        <v>1006</v>
      </c>
      <c r="B220" s="390">
        <v>0</v>
      </c>
      <c r="C220" s="390">
        <v>0</v>
      </c>
      <c r="D220" s="390">
        <v>0</v>
      </c>
      <c r="E220" s="390">
        <v>0</v>
      </c>
      <c r="F220" s="390">
        <v>0</v>
      </c>
      <c r="G220" s="390">
        <v>0</v>
      </c>
      <c r="H220" s="390">
        <v>0</v>
      </c>
      <c r="I220" s="391">
        <v>0</v>
      </c>
    </row>
    <row r="221" spans="1:11" s="16" customFormat="1" x14ac:dyDescent="0.2">
      <c r="A221" s="389" t="s">
        <v>1007</v>
      </c>
      <c r="B221" s="390">
        <v>0</v>
      </c>
      <c r="C221" s="390">
        <v>0</v>
      </c>
      <c r="D221" s="390">
        <v>1</v>
      </c>
      <c r="E221" s="390">
        <v>0</v>
      </c>
      <c r="F221" s="390">
        <v>0</v>
      </c>
      <c r="G221" s="390">
        <v>0</v>
      </c>
      <c r="H221" s="390">
        <v>0</v>
      </c>
      <c r="I221" s="391">
        <v>1</v>
      </c>
    </row>
    <row r="222" spans="1:11" s="16" customFormat="1" x14ac:dyDescent="0.2">
      <c r="A222" s="389" t="s">
        <v>1008</v>
      </c>
      <c r="B222" s="390">
        <v>0</v>
      </c>
      <c r="C222" s="390">
        <v>0</v>
      </c>
      <c r="D222" s="390">
        <v>0</v>
      </c>
      <c r="E222" s="390">
        <v>0</v>
      </c>
      <c r="F222" s="390">
        <v>0</v>
      </c>
      <c r="G222" s="390">
        <v>0</v>
      </c>
      <c r="H222" s="390">
        <v>0</v>
      </c>
      <c r="I222" s="391">
        <v>0</v>
      </c>
    </row>
    <row r="223" spans="1:11" s="16" customFormat="1" x14ac:dyDescent="0.2">
      <c r="A223" s="389" t="s">
        <v>1009</v>
      </c>
      <c r="B223" s="390">
        <v>0</v>
      </c>
      <c r="C223" s="390">
        <v>0</v>
      </c>
      <c r="D223" s="390">
        <v>31</v>
      </c>
      <c r="E223" s="390">
        <v>0</v>
      </c>
      <c r="F223" s="390">
        <v>0</v>
      </c>
      <c r="G223" s="390">
        <v>0</v>
      </c>
      <c r="H223" s="390">
        <v>0</v>
      </c>
      <c r="I223" s="391">
        <v>31</v>
      </c>
    </row>
    <row r="224" spans="1:11" s="16" customFormat="1" x14ac:dyDescent="0.2">
      <c r="A224" s="389" t="s">
        <v>1010</v>
      </c>
      <c r="B224" s="390">
        <v>0</v>
      </c>
      <c r="C224" s="390">
        <v>0</v>
      </c>
      <c r="D224" s="390">
        <v>0</v>
      </c>
      <c r="E224" s="390">
        <v>0</v>
      </c>
      <c r="F224" s="390">
        <v>0</v>
      </c>
      <c r="G224" s="390">
        <v>0</v>
      </c>
      <c r="H224" s="390">
        <v>0</v>
      </c>
      <c r="I224" s="391">
        <v>0</v>
      </c>
    </row>
    <row r="225" spans="1:9" s="16" customFormat="1" x14ac:dyDescent="0.2">
      <c r="A225" s="389" t="s">
        <v>1011</v>
      </c>
      <c r="B225" s="390">
        <v>163</v>
      </c>
      <c r="C225" s="390">
        <v>2</v>
      </c>
      <c r="D225" s="390">
        <v>180</v>
      </c>
      <c r="E225" s="390">
        <v>214</v>
      </c>
      <c r="F225" s="390">
        <v>27</v>
      </c>
      <c r="G225" s="390">
        <v>16</v>
      </c>
      <c r="H225" s="390">
        <v>1</v>
      </c>
      <c r="I225" s="391">
        <v>601</v>
      </c>
    </row>
    <row r="226" spans="1:9" s="16" customFormat="1" x14ac:dyDescent="0.2">
      <c r="A226" s="389" t="s">
        <v>1012</v>
      </c>
      <c r="B226" s="390">
        <v>0</v>
      </c>
      <c r="C226" s="390">
        <v>0</v>
      </c>
      <c r="D226" s="390">
        <v>0</v>
      </c>
      <c r="E226" s="390">
        <v>0</v>
      </c>
      <c r="F226" s="390">
        <v>0</v>
      </c>
      <c r="G226" s="390">
        <v>0</v>
      </c>
      <c r="H226" s="390">
        <v>0</v>
      </c>
      <c r="I226" s="391">
        <v>0</v>
      </c>
    </row>
    <row r="227" spans="1:9" s="16" customFormat="1" x14ac:dyDescent="0.2">
      <c r="A227" s="389" t="s">
        <v>1013</v>
      </c>
      <c r="B227" s="390">
        <v>9</v>
      </c>
      <c r="C227" s="390">
        <v>0</v>
      </c>
      <c r="D227" s="390">
        <v>1</v>
      </c>
      <c r="E227" s="390">
        <v>0</v>
      </c>
      <c r="F227" s="390">
        <v>0</v>
      </c>
      <c r="G227" s="390">
        <v>0</v>
      </c>
      <c r="H227" s="390">
        <v>0</v>
      </c>
      <c r="I227" s="391">
        <v>10</v>
      </c>
    </row>
    <row r="228" spans="1:9" s="16" customFormat="1" x14ac:dyDescent="0.2">
      <c r="A228" s="389" t="s">
        <v>1014</v>
      </c>
      <c r="B228" s="390">
        <v>58</v>
      </c>
      <c r="C228" s="390">
        <v>1</v>
      </c>
      <c r="D228" s="390">
        <v>28</v>
      </c>
      <c r="E228" s="390">
        <v>80</v>
      </c>
      <c r="F228" s="390">
        <v>13</v>
      </c>
      <c r="G228" s="390">
        <v>0</v>
      </c>
      <c r="H228" s="390">
        <v>0</v>
      </c>
      <c r="I228" s="391">
        <v>179</v>
      </c>
    </row>
    <row r="229" spans="1:9" s="16" customFormat="1" x14ac:dyDescent="0.2">
      <c r="A229" s="389" t="s">
        <v>1015</v>
      </c>
      <c r="B229" s="390">
        <v>60</v>
      </c>
      <c r="C229" s="390">
        <v>1</v>
      </c>
      <c r="D229" s="390">
        <v>21</v>
      </c>
      <c r="E229" s="390">
        <v>186</v>
      </c>
      <c r="F229" s="390">
        <v>7</v>
      </c>
      <c r="G229" s="390">
        <v>1</v>
      </c>
      <c r="H229" s="390">
        <v>0</v>
      </c>
      <c r="I229" s="391">
        <v>275</v>
      </c>
    </row>
    <row r="230" spans="1:9" s="16" customFormat="1" x14ac:dyDescent="0.2">
      <c r="A230" s="389" t="s">
        <v>1016</v>
      </c>
      <c r="B230" s="390">
        <v>1</v>
      </c>
      <c r="C230" s="390">
        <v>0</v>
      </c>
      <c r="D230" s="390">
        <v>1</v>
      </c>
      <c r="E230" s="390">
        <v>3</v>
      </c>
      <c r="F230" s="390">
        <v>0</v>
      </c>
      <c r="G230" s="390">
        <v>1</v>
      </c>
      <c r="H230" s="390">
        <v>0</v>
      </c>
      <c r="I230" s="391">
        <v>6</v>
      </c>
    </row>
    <row r="231" spans="1:9" s="16" customFormat="1" x14ac:dyDescent="0.2">
      <c r="A231" s="389" t="s">
        <v>1017</v>
      </c>
      <c r="B231" s="390">
        <v>0</v>
      </c>
      <c r="C231" s="390">
        <v>0</v>
      </c>
      <c r="D231" s="390">
        <v>0</v>
      </c>
      <c r="E231" s="390">
        <v>0</v>
      </c>
      <c r="F231" s="390">
        <v>0</v>
      </c>
      <c r="G231" s="390">
        <v>0</v>
      </c>
      <c r="H231" s="390">
        <v>0</v>
      </c>
      <c r="I231" s="391">
        <v>0</v>
      </c>
    </row>
    <row r="232" spans="1:9" s="16" customFormat="1" x14ac:dyDescent="0.2">
      <c r="A232" s="389" t="s">
        <v>1018</v>
      </c>
      <c r="B232" s="390">
        <v>0</v>
      </c>
      <c r="C232" s="390">
        <v>0</v>
      </c>
      <c r="D232" s="390">
        <v>0</v>
      </c>
      <c r="E232" s="390">
        <v>0</v>
      </c>
      <c r="F232" s="390">
        <v>0</v>
      </c>
      <c r="G232" s="390">
        <v>0</v>
      </c>
      <c r="H232" s="390">
        <v>0</v>
      </c>
      <c r="I232" s="391">
        <v>0</v>
      </c>
    </row>
    <row r="233" spans="1:9" s="16" customFormat="1" x14ac:dyDescent="0.2">
      <c r="A233" s="389" t="s">
        <v>1019</v>
      </c>
      <c r="B233" s="390">
        <v>8</v>
      </c>
      <c r="C233" s="390">
        <v>0</v>
      </c>
      <c r="D233" s="390">
        <v>11</v>
      </c>
      <c r="E233" s="390">
        <v>8</v>
      </c>
      <c r="F233" s="390">
        <v>0</v>
      </c>
      <c r="G233" s="390">
        <v>0</v>
      </c>
      <c r="H233" s="390">
        <v>0</v>
      </c>
      <c r="I233" s="391">
        <v>27</v>
      </c>
    </row>
    <row r="234" spans="1:9" s="16" customFormat="1" x14ac:dyDescent="0.2">
      <c r="A234" s="389" t="s">
        <v>1020</v>
      </c>
      <c r="B234" s="390">
        <v>0</v>
      </c>
      <c r="C234" s="390">
        <v>0</v>
      </c>
      <c r="D234" s="390">
        <v>0</v>
      </c>
      <c r="E234" s="390">
        <v>0</v>
      </c>
      <c r="F234" s="390">
        <v>0</v>
      </c>
      <c r="G234" s="390">
        <v>0</v>
      </c>
      <c r="H234" s="390">
        <v>0</v>
      </c>
      <c r="I234" s="391">
        <v>0</v>
      </c>
    </row>
    <row r="235" spans="1:9" s="16" customFormat="1" x14ac:dyDescent="0.2">
      <c r="A235" s="389" t="s">
        <v>1021</v>
      </c>
      <c r="B235" s="390">
        <v>0</v>
      </c>
      <c r="C235" s="390">
        <v>0</v>
      </c>
      <c r="D235" s="390">
        <v>0</v>
      </c>
      <c r="E235" s="390">
        <v>0</v>
      </c>
      <c r="F235" s="390">
        <v>0</v>
      </c>
      <c r="G235" s="390">
        <v>0</v>
      </c>
      <c r="H235" s="390">
        <v>0</v>
      </c>
      <c r="I235" s="391">
        <v>0</v>
      </c>
    </row>
    <row r="236" spans="1:9" s="16" customFormat="1" x14ac:dyDescent="0.2">
      <c r="A236" s="389" t="s">
        <v>1022</v>
      </c>
      <c r="B236" s="390">
        <v>5</v>
      </c>
      <c r="C236" s="390">
        <v>0</v>
      </c>
      <c r="D236" s="390">
        <v>10</v>
      </c>
      <c r="E236" s="390">
        <v>1</v>
      </c>
      <c r="F236" s="390">
        <v>1</v>
      </c>
      <c r="G236" s="390">
        <v>2</v>
      </c>
      <c r="H236" s="390">
        <v>0</v>
      </c>
      <c r="I236" s="391">
        <v>19</v>
      </c>
    </row>
    <row r="237" spans="1:9" s="16" customFormat="1" x14ac:dyDescent="0.2">
      <c r="A237" s="389" t="s">
        <v>1023</v>
      </c>
      <c r="B237" s="390">
        <v>11</v>
      </c>
      <c r="C237" s="390">
        <v>0</v>
      </c>
      <c r="D237" s="390">
        <v>61</v>
      </c>
      <c r="E237" s="390">
        <v>19</v>
      </c>
      <c r="F237" s="390">
        <v>9</v>
      </c>
      <c r="G237" s="390">
        <v>2</v>
      </c>
      <c r="H237" s="390">
        <v>2</v>
      </c>
      <c r="I237" s="391">
        <v>104</v>
      </c>
    </row>
    <row r="238" spans="1:9" s="16" customFormat="1" x14ac:dyDescent="0.2">
      <c r="A238" s="389" t="s">
        <v>1024</v>
      </c>
      <c r="B238" s="390">
        <v>0</v>
      </c>
      <c r="C238" s="390">
        <v>0</v>
      </c>
      <c r="D238" s="390">
        <v>1</v>
      </c>
      <c r="E238" s="390">
        <v>0</v>
      </c>
      <c r="F238" s="390">
        <v>0</v>
      </c>
      <c r="G238" s="390">
        <v>0</v>
      </c>
      <c r="H238" s="390">
        <v>0</v>
      </c>
      <c r="I238" s="391">
        <v>1</v>
      </c>
    </row>
    <row r="239" spans="1:9" s="16" customFormat="1" x14ac:dyDescent="0.2">
      <c r="A239" s="389" t="s">
        <v>1025</v>
      </c>
      <c r="B239" s="390">
        <v>0</v>
      </c>
      <c r="C239" s="390">
        <v>0</v>
      </c>
      <c r="D239" s="390">
        <v>0</v>
      </c>
      <c r="E239" s="390">
        <v>0</v>
      </c>
      <c r="F239" s="390">
        <v>0</v>
      </c>
      <c r="G239" s="390">
        <v>0</v>
      </c>
      <c r="H239" s="390">
        <v>0</v>
      </c>
      <c r="I239" s="391">
        <v>0</v>
      </c>
    </row>
    <row r="240" spans="1:9" s="16" customFormat="1" x14ac:dyDescent="0.2">
      <c r="A240" s="389" t="s">
        <v>1026</v>
      </c>
      <c r="B240" s="390">
        <v>9</v>
      </c>
      <c r="C240" s="390">
        <v>0</v>
      </c>
      <c r="D240" s="390">
        <v>1</v>
      </c>
      <c r="E240" s="390">
        <v>0</v>
      </c>
      <c r="F240" s="390">
        <v>0</v>
      </c>
      <c r="G240" s="390">
        <v>0</v>
      </c>
      <c r="H240" s="390">
        <v>0</v>
      </c>
      <c r="I240" s="391">
        <v>10</v>
      </c>
    </row>
    <row r="241" spans="1:11" s="16" customFormat="1" x14ac:dyDescent="0.2">
      <c r="A241" s="389" t="s">
        <v>1027</v>
      </c>
      <c r="B241" s="390">
        <v>9</v>
      </c>
      <c r="C241" s="390">
        <v>0</v>
      </c>
      <c r="D241" s="390">
        <v>244</v>
      </c>
      <c r="E241" s="390">
        <v>33</v>
      </c>
      <c r="F241" s="390">
        <v>5</v>
      </c>
      <c r="G241" s="390">
        <v>4</v>
      </c>
      <c r="H241" s="390">
        <v>0</v>
      </c>
      <c r="I241" s="391">
        <v>295</v>
      </c>
    </row>
    <row r="242" spans="1:11" s="16" customFormat="1" x14ac:dyDescent="0.2">
      <c r="A242" s="389" t="s">
        <v>1028</v>
      </c>
      <c r="B242" s="390">
        <v>0</v>
      </c>
      <c r="C242" s="390">
        <v>0</v>
      </c>
      <c r="D242" s="390">
        <v>0</v>
      </c>
      <c r="E242" s="390">
        <v>0</v>
      </c>
      <c r="F242" s="390">
        <v>0</v>
      </c>
      <c r="G242" s="390">
        <v>0</v>
      </c>
      <c r="H242" s="390">
        <v>0</v>
      </c>
      <c r="I242" s="391">
        <v>0</v>
      </c>
    </row>
    <row r="243" spans="1:11" s="16" customFormat="1" x14ac:dyDescent="0.2">
      <c r="A243" s="389" t="s">
        <v>1029</v>
      </c>
      <c r="B243" s="390">
        <v>0</v>
      </c>
      <c r="C243" s="390">
        <v>0</v>
      </c>
      <c r="D243" s="390">
        <v>0</v>
      </c>
      <c r="E243" s="390">
        <v>0</v>
      </c>
      <c r="F243" s="390">
        <v>0</v>
      </c>
      <c r="G243" s="390">
        <v>0</v>
      </c>
      <c r="H243" s="390">
        <v>0</v>
      </c>
      <c r="I243" s="391">
        <v>0</v>
      </c>
    </row>
    <row r="244" spans="1:11" s="16" customFormat="1" x14ac:dyDescent="0.2">
      <c r="A244" s="389" t="s">
        <v>1030</v>
      </c>
      <c r="B244" s="390">
        <v>0</v>
      </c>
      <c r="C244" s="390">
        <v>0</v>
      </c>
      <c r="D244" s="390">
        <v>0</v>
      </c>
      <c r="E244" s="390">
        <v>0</v>
      </c>
      <c r="F244" s="390">
        <v>0</v>
      </c>
      <c r="G244" s="390">
        <v>0</v>
      </c>
      <c r="H244" s="390">
        <v>0</v>
      </c>
      <c r="I244" s="391">
        <v>0</v>
      </c>
    </row>
    <row r="245" spans="1:11" s="16" customFormat="1" x14ac:dyDescent="0.2">
      <c r="A245" s="389" t="s">
        <v>1031</v>
      </c>
      <c r="B245" s="390">
        <v>0</v>
      </c>
      <c r="C245" s="390">
        <v>0</v>
      </c>
      <c r="D245" s="390">
        <v>0</v>
      </c>
      <c r="E245" s="390">
        <v>0</v>
      </c>
      <c r="F245" s="390">
        <v>0</v>
      </c>
      <c r="G245" s="390">
        <v>0</v>
      </c>
      <c r="H245" s="390">
        <v>0</v>
      </c>
      <c r="I245" s="391">
        <v>0</v>
      </c>
    </row>
    <row r="246" spans="1:11" s="16" customFormat="1" x14ac:dyDescent="0.2">
      <c r="A246" s="389" t="s">
        <v>1032</v>
      </c>
      <c r="B246" s="390">
        <v>0</v>
      </c>
      <c r="C246" s="390">
        <v>0</v>
      </c>
      <c r="D246" s="390">
        <v>0</v>
      </c>
      <c r="E246" s="390">
        <v>0</v>
      </c>
      <c r="F246" s="390">
        <v>0</v>
      </c>
      <c r="G246" s="390">
        <v>0</v>
      </c>
      <c r="H246" s="390">
        <v>0</v>
      </c>
      <c r="I246" s="391">
        <v>0</v>
      </c>
    </row>
    <row r="247" spans="1:11" s="16" customFormat="1" x14ac:dyDescent="0.2">
      <c r="A247" s="389" t="s">
        <v>1033</v>
      </c>
      <c r="B247" s="390">
        <v>0</v>
      </c>
      <c r="C247" s="390">
        <v>0</v>
      </c>
      <c r="D247" s="390">
        <v>0</v>
      </c>
      <c r="E247" s="390">
        <v>0</v>
      </c>
      <c r="F247" s="390">
        <v>0</v>
      </c>
      <c r="G247" s="390">
        <v>0</v>
      </c>
      <c r="H247" s="390">
        <v>0</v>
      </c>
      <c r="I247" s="391">
        <v>0</v>
      </c>
    </row>
    <row r="248" spans="1:11" s="16" customFormat="1" x14ac:dyDescent="0.2">
      <c r="A248" s="389" t="s">
        <v>1034</v>
      </c>
      <c r="B248" s="390">
        <v>0</v>
      </c>
      <c r="C248" s="390">
        <v>0</v>
      </c>
      <c r="D248" s="390">
        <v>0</v>
      </c>
      <c r="E248" s="390">
        <v>0</v>
      </c>
      <c r="F248" s="390">
        <v>0</v>
      </c>
      <c r="G248" s="390">
        <v>0</v>
      </c>
      <c r="H248" s="390">
        <v>0</v>
      </c>
      <c r="I248" s="391">
        <v>0</v>
      </c>
    </row>
    <row r="249" spans="1:11" s="16" customFormat="1" x14ac:dyDescent="0.2">
      <c r="A249" s="389" t="s">
        <v>1035</v>
      </c>
      <c r="B249" s="390">
        <v>5</v>
      </c>
      <c r="C249" s="390">
        <v>0</v>
      </c>
      <c r="D249" s="390">
        <v>14</v>
      </c>
      <c r="E249" s="390">
        <v>1</v>
      </c>
      <c r="F249" s="390">
        <v>0</v>
      </c>
      <c r="G249" s="390">
        <v>0</v>
      </c>
      <c r="H249" s="390">
        <v>0</v>
      </c>
      <c r="I249" s="391">
        <v>20</v>
      </c>
    </row>
    <row r="250" spans="1:11" s="16" customFormat="1" x14ac:dyDescent="0.2">
      <c r="A250" s="389" t="s">
        <v>1036</v>
      </c>
      <c r="B250" s="390">
        <v>0</v>
      </c>
      <c r="C250" s="390">
        <v>0</v>
      </c>
      <c r="D250" s="390">
        <v>6</v>
      </c>
      <c r="E250" s="390">
        <v>0</v>
      </c>
      <c r="F250" s="390">
        <v>0</v>
      </c>
      <c r="G250" s="390">
        <v>0</v>
      </c>
      <c r="H250" s="390">
        <v>0</v>
      </c>
      <c r="I250" s="391">
        <v>6</v>
      </c>
    </row>
    <row r="251" spans="1:11" s="16" customFormat="1" x14ac:dyDescent="0.2">
      <c r="A251" s="389" t="s">
        <v>1037</v>
      </c>
      <c r="B251" s="390">
        <v>0</v>
      </c>
      <c r="C251" s="390">
        <v>0</v>
      </c>
      <c r="D251" s="390">
        <v>1</v>
      </c>
      <c r="E251" s="390">
        <v>0</v>
      </c>
      <c r="F251" s="390">
        <v>0</v>
      </c>
      <c r="G251" s="390">
        <v>0</v>
      </c>
      <c r="H251" s="390">
        <v>0</v>
      </c>
      <c r="I251" s="391">
        <v>1</v>
      </c>
    </row>
    <row r="252" spans="1:11" s="16" customFormat="1" x14ac:dyDescent="0.2">
      <c r="A252" s="389" t="s">
        <v>1038</v>
      </c>
      <c r="B252" s="390">
        <v>5</v>
      </c>
      <c r="C252" s="390">
        <v>0</v>
      </c>
      <c r="D252" s="390">
        <v>9</v>
      </c>
      <c r="E252" s="390">
        <v>7</v>
      </c>
      <c r="F252" s="390">
        <v>1</v>
      </c>
      <c r="G252" s="390">
        <v>1</v>
      </c>
      <c r="H252" s="390">
        <v>0</v>
      </c>
      <c r="I252" s="391">
        <v>23</v>
      </c>
    </row>
    <row r="253" spans="1:11" s="16" customFormat="1" x14ac:dyDescent="0.2">
      <c r="A253" s="389" t="s">
        <v>1039</v>
      </c>
      <c r="B253" s="390">
        <v>0</v>
      </c>
      <c r="C253" s="390">
        <v>0</v>
      </c>
      <c r="D253" s="390">
        <v>0</v>
      </c>
      <c r="E253" s="390">
        <v>3</v>
      </c>
      <c r="F253" s="390">
        <v>0</v>
      </c>
      <c r="G253" s="390">
        <v>0</v>
      </c>
      <c r="H253" s="390">
        <v>0</v>
      </c>
      <c r="I253" s="391">
        <v>3</v>
      </c>
    </row>
    <row r="254" spans="1:11" s="16" customFormat="1" x14ac:dyDescent="0.2">
      <c r="A254" s="389" t="s">
        <v>767</v>
      </c>
      <c r="B254" s="390">
        <v>0</v>
      </c>
      <c r="C254" s="390">
        <v>0</v>
      </c>
      <c r="D254" s="390">
        <v>0</v>
      </c>
      <c r="E254" s="390">
        <v>2</v>
      </c>
      <c r="F254" s="390">
        <v>0</v>
      </c>
      <c r="G254" s="390">
        <v>0</v>
      </c>
      <c r="H254" s="390">
        <v>0</v>
      </c>
      <c r="I254" s="391">
        <v>2</v>
      </c>
    </row>
    <row r="255" spans="1:11" ht="13.5" thickBot="1" x14ac:dyDescent="0.25">
      <c r="A255" s="392" t="s">
        <v>82</v>
      </c>
      <c r="B255" s="393">
        <v>2708</v>
      </c>
      <c r="C255" s="394">
        <v>28</v>
      </c>
      <c r="D255" s="251">
        <v>5006</v>
      </c>
      <c r="E255" s="130">
        <v>4943</v>
      </c>
      <c r="F255" s="395">
        <v>1140</v>
      </c>
      <c r="G255" s="396">
        <v>168</v>
      </c>
      <c r="H255" s="395">
        <v>54</v>
      </c>
      <c r="I255" s="397">
        <v>14019</v>
      </c>
      <c r="K255" s="16"/>
    </row>
    <row r="256" spans="1:11" x14ac:dyDescent="0.2">
      <c r="K256" s="16"/>
    </row>
    <row r="257" spans="1:11" ht="30" customHeight="1" x14ac:dyDescent="0.2">
      <c r="A257" s="765" t="s">
        <v>1040</v>
      </c>
      <c r="B257" s="765"/>
      <c r="C257" s="765"/>
      <c r="D257" s="765"/>
      <c r="E257" s="765"/>
      <c r="F257" s="765"/>
      <c r="G257" s="765"/>
      <c r="H257" s="765"/>
      <c r="I257" s="765"/>
    </row>
    <row r="258" spans="1:11" ht="30" customHeight="1" x14ac:dyDescent="0.2">
      <c r="A258" s="765" t="s">
        <v>1041</v>
      </c>
      <c r="B258" s="765"/>
      <c r="C258" s="765"/>
      <c r="D258" s="765"/>
      <c r="E258" s="765"/>
      <c r="F258" s="765"/>
      <c r="G258" s="765"/>
      <c r="H258" s="765"/>
      <c r="I258" s="765"/>
      <c r="K258" s="16"/>
    </row>
    <row r="259" spans="1:11" ht="30" customHeight="1" x14ac:dyDescent="0.2">
      <c r="A259" s="765" t="s">
        <v>1042</v>
      </c>
      <c r="B259" s="765"/>
      <c r="C259" s="765"/>
      <c r="D259" s="765"/>
      <c r="E259" s="765"/>
      <c r="F259" s="765"/>
      <c r="G259" s="765"/>
      <c r="H259" s="765"/>
      <c r="I259" s="765"/>
      <c r="K259" s="16"/>
    </row>
    <row r="260" spans="1:11" ht="30" customHeight="1" x14ac:dyDescent="0.2">
      <c r="A260" s="765" t="s">
        <v>1043</v>
      </c>
      <c r="B260" s="765"/>
      <c r="C260" s="765"/>
      <c r="D260" s="765"/>
      <c r="E260" s="765"/>
      <c r="F260" s="765"/>
      <c r="G260" s="765"/>
      <c r="H260" s="765"/>
      <c r="I260" s="765"/>
      <c r="K260" s="16"/>
    </row>
    <row r="261" spans="1:11" ht="26.25" customHeight="1" x14ac:dyDescent="0.2">
      <c r="A261" s="876" t="s">
        <v>1044</v>
      </c>
      <c r="B261" s="876"/>
      <c r="C261" s="876"/>
      <c r="D261" s="876"/>
      <c r="E261" s="876"/>
      <c r="F261" s="876"/>
      <c r="G261" s="876"/>
      <c r="H261" s="876"/>
      <c r="I261" s="876"/>
    </row>
    <row r="262" spans="1:11" ht="26.25" customHeight="1" x14ac:dyDescent="0.2">
      <c r="A262" s="750" t="s">
        <v>1045</v>
      </c>
      <c r="B262" s="750"/>
      <c r="C262" s="750"/>
      <c r="D262" s="750"/>
      <c r="E262" s="750"/>
      <c r="F262" s="750"/>
      <c r="G262" s="750"/>
      <c r="H262" s="750"/>
      <c r="I262" s="750"/>
    </row>
  </sheetData>
  <mergeCells count="14">
    <mergeCell ref="A262:I262"/>
    <mergeCell ref="A1:I1"/>
    <mergeCell ref="B2:C2"/>
    <mergeCell ref="D2:D3"/>
    <mergeCell ref="E2:E3"/>
    <mergeCell ref="F2:F3"/>
    <mergeCell ref="G2:G3"/>
    <mergeCell ref="H2:H3"/>
    <mergeCell ref="I2:I3"/>
    <mergeCell ref="A257:I257"/>
    <mergeCell ref="A258:I258"/>
    <mergeCell ref="A259:I259"/>
    <mergeCell ref="A260:I260"/>
    <mergeCell ref="A261:I261"/>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workbookViewId="0">
      <selection activeCell="B5" sqref="B5"/>
    </sheetView>
  </sheetViews>
  <sheetFormatPr defaultRowHeight="15" x14ac:dyDescent="0.25"/>
  <cols>
    <col min="1" max="1" width="32.7109375" customWidth="1"/>
    <col min="2" max="2" width="12.7109375" customWidth="1"/>
    <col min="3" max="3" width="12.7109375" style="553" customWidth="1"/>
    <col min="4" max="4" width="12.7109375" customWidth="1"/>
    <col min="5" max="5" width="12.7109375" style="553" customWidth="1"/>
    <col min="6" max="6" width="12.7109375" customWidth="1"/>
    <col min="7" max="7" width="12.7109375" style="553" customWidth="1"/>
    <col min="8" max="8" width="12.7109375" customWidth="1"/>
    <col min="9" max="9" width="12.7109375" style="553" customWidth="1"/>
    <col min="10" max="10" width="12.7109375" customWidth="1"/>
    <col min="11" max="11" width="12.7109375" style="553" customWidth="1"/>
    <col min="12" max="15" width="10.7109375" customWidth="1"/>
  </cols>
  <sheetData>
    <row r="1" spans="1:11" ht="18.75" customHeight="1" x14ac:dyDescent="0.25">
      <c r="A1" s="877" t="s">
        <v>1119</v>
      </c>
      <c r="B1" s="878"/>
      <c r="C1" s="878"/>
      <c r="D1" s="878"/>
      <c r="E1" s="878"/>
      <c r="F1" s="878"/>
      <c r="G1" s="878"/>
      <c r="H1" s="878"/>
      <c r="I1" s="878"/>
      <c r="J1" s="878"/>
      <c r="K1" s="879"/>
    </row>
    <row r="2" spans="1:11" ht="30" customHeight="1" x14ac:dyDescent="0.25">
      <c r="A2" s="880" t="s">
        <v>77</v>
      </c>
      <c r="B2" s="862" t="s">
        <v>78</v>
      </c>
      <c r="C2" s="862"/>
      <c r="D2" s="862" t="s">
        <v>79</v>
      </c>
      <c r="E2" s="862"/>
      <c r="F2" s="862" t="s">
        <v>80</v>
      </c>
      <c r="G2" s="862"/>
      <c r="H2" s="862" t="s">
        <v>81</v>
      </c>
      <c r="I2" s="862"/>
      <c r="J2" s="882" t="s">
        <v>1120</v>
      </c>
      <c r="K2" s="883"/>
    </row>
    <row r="3" spans="1:11" ht="15" customHeight="1" thickBot="1" x14ac:dyDescent="0.3">
      <c r="A3" s="881"/>
      <c r="B3" s="529" t="s">
        <v>1121</v>
      </c>
      <c r="C3" s="530" t="s">
        <v>1122</v>
      </c>
      <c r="D3" s="529" t="s">
        <v>1121</v>
      </c>
      <c r="E3" s="530" t="s">
        <v>1122</v>
      </c>
      <c r="F3" s="529" t="s">
        <v>1121</v>
      </c>
      <c r="G3" s="530" t="s">
        <v>1122</v>
      </c>
      <c r="H3" s="529" t="s">
        <v>1121</v>
      </c>
      <c r="I3" s="530" t="s">
        <v>1122</v>
      </c>
      <c r="J3" s="619" t="s">
        <v>1121</v>
      </c>
      <c r="K3" s="531" t="s">
        <v>1122</v>
      </c>
    </row>
    <row r="4" spans="1:11" x14ac:dyDescent="0.25">
      <c r="A4" s="15" t="s">
        <v>85</v>
      </c>
      <c r="B4" s="777"/>
      <c r="C4" s="777"/>
      <c r="D4" s="777"/>
      <c r="E4" s="777"/>
      <c r="F4" s="777"/>
      <c r="G4" s="777"/>
      <c r="H4" s="777"/>
      <c r="I4" s="777"/>
      <c r="J4" s="777"/>
      <c r="K4" s="532"/>
    </row>
    <row r="5" spans="1:11" ht="45" customHeight="1" x14ac:dyDescent="0.25">
      <c r="A5" s="533" t="s">
        <v>1123</v>
      </c>
      <c r="B5" s="534">
        <v>3.8461538461538464E-2</v>
      </c>
      <c r="C5" s="535">
        <v>2</v>
      </c>
      <c r="D5" s="534">
        <v>0</v>
      </c>
      <c r="E5" s="535">
        <v>0</v>
      </c>
      <c r="F5" s="534">
        <v>0.04</v>
      </c>
      <c r="G5" s="535">
        <v>2</v>
      </c>
      <c r="H5" s="534">
        <v>0.5</v>
      </c>
      <c r="I5" s="535">
        <v>3</v>
      </c>
      <c r="J5" s="536">
        <v>5.9829059829059832E-2</v>
      </c>
      <c r="K5" s="537">
        <f>C5+E5+G5+I5</f>
        <v>7</v>
      </c>
    </row>
    <row r="6" spans="1:11" ht="51.75" x14ac:dyDescent="0.25">
      <c r="A6" s="533" t="s">
        <v>1124</v>
      </c>
      <c r="B6" s="538"/>
      <c r="C6" s="539"/>
      <c r="D6" s="538"/>
      <c r="E6" s="539"/>
      <c r="F6" s="538"/>
      <c r="G6" s="539"/>
      <c r="H6" s="540">
        <v>0</v>
      </c>
      <c r="I6" s="541">
        <v>0</v>
      </c>
      <c r="J6" s="542">
        <f>H6</f>
        <v>0</v>
      </c>
      <c r="K6" s="543">
        <f>I6</f>
        <v>0</v>
      </c>
    </row>
    <row r="7" spans="1:11" x14ac:dyDescent="0.25">
      <c r="A7" s="27" t="s">
        <v>112</v>
      </c>
      <c r="B7" s="884"/>
      <c r="C7" s="884"/>
      <c r="D7" s="884"/>
      <c r="E7" s="884"/>
      <c r="F7" s="884"/>
      <c r="G7" s="884"/>
      <c r="H7" s="884"/>
      <c r="I7" s="884"/>
      <c r="J7" s="884"/>
      <c r="K7" s="544"/>
    </row>
    <row r="8" spans="1:11" ht="45" customHeight="1" x14ac:dyDescent="0.25">
      <c r="A8" s="533" t="s">
        <v>1123</v>
      </c>
      <c r="B8" s="534">
        <v>3.7735849056603772E-2</v>
      </c>
      <c r="C8" s="535">
        <v>2</v>
      </c>
      <c r="D8" s="534">
        <v>0</v>
      </c>
      <c r="E8" s="535">
        <v>0</v>
      </c>
      <c r="F8" s="534">
        <v>0.16666666666666666</v>
      </c>
      <c r="G8" s="535">
        <v>2</v>
      </c>
      <c r="H8" s="534">
        <v>0.66666666666666663</v>
      </c>
      <c r="I8" s="535">
        <v>4</v>
      </c>
      <c r="J8" s="536">
        <v>0.11267605633802817</v>
      </c>
      <c r="K8" s="537">
        <f>C8+E8+G8+I8</f>
        <v>8</v>
      </c>
    </row>
    <row r="9" spans="1:11" ht="51.75" x14ac:dyDescent="0.25">
      <c r="A9" s="533" t="s">
        <v>1125</v>
      </c>
      <c r="B9" s="538"/>
      <c r="C9" s="539"/>
      <c r="D9" s="538"/>
      <c r="E9" s="539"/>
      <c r="F9" s="538"/>
      <c r="G9" s="539"/>
      <c r="H9" s="534">
        <v>0.66666666666666663</v>
      </c>
      <c r="I9" s="535">
        <v>4</v>
      </c>
      <c r="J9" s="542">
        <f>H9</f>
        <v>0.66666666666666663</v>
      </c>
      <c r="K9" s="543">
        <f>I9</f>
        <v>4</v>
      </c>
    </row>
    <row r="10" spans="1:11" x14ac:dyDescent="0.25">
      <c r="A10" s="27" t="s">
        <v>113</v>
      </c>
      <c r="B10" s="884"/>
      <c r="C10" s="884"/>
      <c r="D10" s="884"/>
      <c r="E10" s="884"/>
      <c r="F10" s="884"/>
      <c r="G10" s="884"/>
      <c r="H10" s="884"/>
      <c r="I10" s="884"/>
      <c r="J10" s="884"/>
      <c r="K10" s="544"/>
    </row>
    <row r="11" spans="1:11" ht="39" x14ac:dyDescent="0.25">
      <c r="A11" s="533" t="s">
        <v>1123</v>
      </c>
      <c r="B11" s="534">
        <v>4.9382716049382713E-2</v>
      </c>
      <c r="C11" s="535">
        <v>4</v>
      </c>
      <c r="D11" s="534">
        <v>0</v>
      </c>
      <c r="E11" s="535">
        <v>0</v>
      </c>
      <c r="F11" s="534">
        <v>0.10204081632653061</v>
      </c>
      <c r="G11" s="535">
        <v>5</v>
      </c>
      <c r="H11" s="534">
        <v>0.25</v>
      </c>
      <c r="I11" s="535">
        <v>1</v>
      </c>
      <c r="J11" s="536">
        <v>7.4626865671641784E-2</v>
      </c>
      <c r="K11" s="537">
        <f>C11+E11+G11+I11</f>
        <v>10</v>
      </c>
    </row>
    <row r="12" spans="1:11" ht="51.75" x14ac:dyDescent="0.25">
      <c r="A12" s="533" t="s">
        <v>1125</v>
      </c>
      <c r="B12" s="538"/>
      <c r="C12" s="539"/>
      <c r="D12" s="538"/>
      <c r="E12" s="539"/>
      <c r="F12" s="538"/>
      <c r="G12" s="539"/>
      <c r="H12" s="540">
        <v>0</v>
      </c>
      <c r="I12" s="541">
        <v>0</v>
      </c>
      <c r="J12" s="542">
        <f>H12</f>
        <v>0</v>
      </c>
      <c r="K12" s="543">
        <f>I12</f>
        <v>0</v>
      </c>
    </row>
    <row r="13" spans="1:11" x14ac:dyDescent="0.25">
      <c r="A13" s="27" t="s">
        <v>114</v>
      </c>
      <c r="B13" s="884"/>
      <c r="C13" s="884"/>
      <c r="D13" s="884"/>
      <c r="E13" s="884"/>
      <c r="F13" s="884"/>
      <c r="G13" s="884"/>
      <c r="H13" s="884"/>
      <c r="I13" s="884"/>
      <c r="J13" s="884"/>
      <c r="K13" s="544"/>
    </row>
    <row r="14" spans="1:11" ht="39" x14ac:dyDescent="0.25">
      <c r="A14" s="533" t="s">
        <v>1123</v>
      </c>
      <c r="B14" s="534">
        <v>0</v>
      </c>
      <c r="C14" s="535">
        <v>0</v>
      </c>
      <c r="D14" s="534">
        <v>0.27176220806794055</v>
      </c>
      <c r="E14" s="535">
        <v>128</v>
      </c>
      <c r="F14" s="534">
        <v>0</v>
      </c>
      <c r="G14" s="535">
        <v>0</v>
      </c>
      <c r="H14" s="534">
        <v>0.27272727272727271</v>
      </c>
      <c r="I14" s="535">
        <v>18</v>
      </c>
      <c r="J14" s="536">
        <v>0.27188081936685288</v>
      </c>
      <c r="K14" s="537">
        <f>C14+E14+G14+I14</f>
        <v>146</v>
      </c>
    </row>
    <row r="15" spans="1:11" ht="51.75" x14ac:dyDescent="0.25">
      <c r="A15" s="533" t="s">
        <v>1125</v>
      </c>
      <c r="B15" s="538"/>
      <c r="C15" s="539"/>
      <c r="D15" s="538"/>
      <c r="E15" s="539"/>
      <c r="F15" s="538"/>
      <c r="G15" s="539"/>
      <c r="H15" s="540">
        <v>0.19696969696969696</v>
      </c>
      <c r="I15" s="541">
        <v>13</v>
      </c>
      <c r="J15" s="542">
        <f>H15</f>
        <v>0.19696969696969696</v>
      </c>
      <c r="K15" s="543">
        <f>I15</f>
        <v>13</v>
      </c>
    </row>
    <row r="16" spans="1:11" x14ac:dyDescent="0.25">
      <c r="A16" s="27" t="s">
        <v>115</v>
      </c>
      <c r="B16" s="884"/>
      <c r="C16" s="884"/>
      <c r="D16" s="884"/>
      <c r="E16" s="884"/>
      <c r="F16" s="884"/>
      <c r="G16" s="884"/>
      <c r="H16" s="884"/>
      <c r="I16" s="884"/>
      <c r="J16" s="884"/>
      <c r="K16" s="544"/>
    </row>
    <row r="17" spans="1:11" ht="39" x14ac:dyDescent="0.25">
      <c r="A17" s="533" t="s">
        <v>1123</v>
      </c>
      <c r="B17" s="534">
        <v>2.6548672566371681E-2</v>
      </c>
      <c r="C17" s="535">
        <v>3</v>
      </c>
      <c r="D17" s="534">
        <v>0.16404494382022472</v>
      </c>
      <c r="E17" s="535">
        <v>73</v>
      </c>
      <c r="F17" s="534">
        <v>0</v>
      </c>
      <c r="G17" s="535">
        <v>0</v>
      </c>
      <c r="H17" s="534">
        <v>6.1538461538461542E-2</v>
      </c>
      <c r="I17" s="535">
        <v>4</v>
      </c>
      <c r="J17" s="536">
        <v>0.11412268188302425</v>
      </c>
      <c r="K17" s="537">
        <f>C17+E17+G17+I17</f>
        <v>80</v>
      </c>
    </row>
    <row r="18" spans="1:11" ht="51.75" x14ac:dyDescent="0.25">
      <c r="A18" s="533" t="s">
        <v>1125</v>
      </c>
      <c r="B18" s="538"/>
      <c r="C18" s="539"/>
      <c r="D18" s="538"/>
      <c r="E18" s="539"/>
      <c r="F18" s="538"/>
      <c r="G18" s="539"/>
      <c r="H18" s="540">
        <v>3.0769230769230771E-2</v>
      </c>
      <c r="I18" s="541">
        <v>2</v>
      </c>
      <c r="J18" s="542">
        <f>H18</f>
        <v>3.0769230769230771E-2</v>
      </c>
      <c r="K18" s="543">
        <f>I18</f>
        <v>2</v>
      </c>
    </row>
    <row r="19" spans="1:11" x14ac:dyDescent="0.25">
      <c r="A19" s="27" t="s">
        <v>116</v>
      </c>
      <c r="B19" s="884"/>
      <c r="C19" s="884"/>
      <c r="D19" s="884"/>
      <c r="E19" s="884"/>
      <c r="F19" s="884"/>
      <c r="G19" s="884"/>
      <c r="H19" s="884"/>
      <c r="I19" s="884"/>
      <c r="J19" s="884"/>
      <c r="K19" s="544"/>
    </row>
    <row r="20" spans="1:11" ht="39" x14ac:dyDescent="0.25">
      <c r="A20" s="533" t="s">
        <v>1123</v>
      </c>
      <c r="B20" s="534">
        <v>0</v>
      </c>
      <c r="C20" s="535">
        <v>0</v>
      </c>
      <c r="D20" s="534">
        <v>0.38235294117647056</v>
      </c>
      <c r="E20" s="535">
        <v>52</v>
      </c>
      <c r="F20" s="534">
        <v>0</v>
      </c>
      <c r="G20" s="535">
        <v>0</v>
      </c>
      <c r="H20" s="534">
        <v>0.19230769230769232</v>
      </c>
      <c r="I20" s="535">
        <v>5</v>
      </c>
      <c r="J20" s="536">
        <v>0.2544642857142857</v>
      </c>
      <c r="K20" s="537">
        <f>C20+E20+G20+I20</f>
        <v>57</v>
      </c>
    </row>
    <row r="21" spans="1:11" ht="51.75" x14ac:dyDescent="0.25">
      <c r="A21" s="533" t="s">
        <v>1125</v>
      </c>
      <c r="B21" s="538"/>
      <c r="C21" s="539"/>
      <c r="D21" s="538"/>
      <c r="E21" s="539"/>
      <c r="F21" s="538"/>
      <c r="G21" s="539"/>
      <c r="H21" s="540">
        <v>0.19230769230769232</v>
      </c>
      <c r="I21" s="541">
        <v>5</v>
      </c>
      <c r="J21" s="542">
        <f>H21</f>
        <v>0.19230769230769232</v>
      </c>
      <c r="K21" s="543">
        <f>I21</f>
        <v>5</v>
      </c>
    </row>
    <row r="22" spans="1:11" x14ac:dyDescent="0.25">
      <c r="A22" s="27" t="s">
        <v>117</v>
      </c>
      <c r="B22" s="884"/>
      <c r="C22" s="884"/>
      <c r="D22" s="884"/>
      <c r="E22" s="884"/>
      <c r="F22" s="884"/>
      <c r="G22" s="884"/>
      <c r="H22" s="884"/>
      <c r="I22" s="884"/>
      <c r="J22" s="884"/>
      <c r="K22" s="544"/>
    </row>
    <row r="23" spans="1:11" ht="39" x14ac:dyDescent="0.25">
      <c r="A23" s="533" t="s">
        <v>1123</v>
      </c>
      <c r="B23" s="534">
        <v>6.3492063492063489E-2</v>
      </c>
      <c r="C23" s="535">
        <v>8</v>
      </c>
      <c r="D23" s="534">
        <v>0.24193548387096775</v>
      </c>
      <c r="E23" s="535">
        <v>45</v>
      </c>
      <c r="F23" s="534">
        <v>0</v>
      </c>
      <c r="G23" s="535">
        <v>0</v>
      </c>
      <c r="H23" s="534">
        <v>7.6923076923076927E-2</v>
      </c>
      <c r="I23" s="535">
        <v>1</v>
      </c>
      <c r="J23" s="536">
        <v>0.16615384615384615</v>
      </c>
      <c r="K23" s="537">
        <f>C23+E23+G23+I23</f>
        <v>54</v>
      </c>
    </row>
    <row r="24" spans="1:11" ht="51.75" x14ac:dyDescent="0.25">
      <c r="A24" s="533" t="s">
        <v>1125</v>
      </c>
      <c r="B24" s="538"/>
      <c r="C24" s="539"/>
      <c r="D24" s="538"/>
      <c r="E24" s="539"/>
      <c r="F24" s="538"/>
      <c r="G24" s="539"/>
      <c r="H24" s="534">
        <v>7.6923076923076927E-2</v>
      </c>
      <c r="I24" s="535">
        <v>1</v>
      </c>
      <c r="J24" s="542">
        <f>H24</f>
        <v>7.6923076923076927E-2</v>
      </c>
      <c r="K24" s="543">
        <f>I24</f>
        <v>1</v>
      </c>
    </row>
    <row r="25" spans="1:11" x14ac:dyDescent="0.25">
      <c r="A25" s="27" t="s">
        <v>118</v>
      </c>
      <c r="B25" s="884"/>
      <c r="C25" s="884"/>
      <c r="D25" s="884"/>
      <c r="E25" s="884"/>
      <c r="F25" s="884"/>
      <c r="G25" s="884"/>
      <c r="H25" s="884"/>
      <c r="I25" s="884"/>
      <c r="J25" s="884"/>
      <c r="K25" s="544"/>
    </row>
    <row r="26" spans="1:11" ht="39" x14ac:dyDescent="0.25">
      <c r="A26" s="533" t="s">
        <v>1123</v>
      </c>
      <c r="B26" s="534">
        <v>0</v>
      </c>
      <c r="C26" s="535">
        <v>0</v>
      </c>
      <c r="D26" s="534">
        <v>0.18326693227091634</v>
      </c>
      <c r="E26" s="535">
        <v>46</v>
      </c>
      <c r="F26" s="534">
        <v>0</v>
      </c>
      <c r="G26" s="535">
        <v>0</v>
      </c>
      <c r="H26" s="534">
        <v>0.21428571428571427</v>
      </c>
      <c r="I26" s="535">
        <v>6</v>
      </c>
      <c r="J26" s="536">
        <v>0.1863799283154122</v>
      </c>
      <c r="K26" s="537">
        <f>C26+E26+G26+I26</f>
        <v>52</v>
      </c>
    </row>
    <row r="27" spans="1:11" ht="51.75" x14ac:dyDescent="0.25">
      <c r="A27" s="533" t="s">
        <v>1125</v>
      </c>
      <c r="B27" s="538"/>
      <c r="C27" s="539"/>
      <c r="D27" s="538"/>
      <c r="E27" s="539"/>
      <c r="F27" s="538"/>
      <c r="G27" s="539"/>
      <c r="H27" s="534">
        <v>0.21428571428571427</v>
      </c>
      <c r="I27" s="535">
        <v>6</v>
      </c>
      <c r="J27" s="542">
        <f>H27</f>
        <v>0.21428571428571427</v>
      </c>
      <c r="K27" s="543">
        <f>I27</f>
        <v>6</v>
      </c>
    </row>
    <row r="28" spans="1:11" x14ac:dyDescent="0.25">
      <c r="A28" s="27" t="s">
        <v>119</v>
      </c>
      <c r="B28" s="884"/>
      <c r="C28" s="884"/>
      <c r="D28" s="884"/>
      <c r="E28" s="884"/>
      <c r="F28" s="884"/>
      <c r="G28" s="884"/>
      <c r="H28" s="884"/>
      <c r="I28" s="884"/>
      <c r="J28" s="884"/>
      <c r="K28" s="544"/>
    </row>
    <row r="29" spans="1:11" ht="39" x14ac:dyDescent="0.25">
      <c r="A29" s="533" t="s">
        <v>1123</v>
      </c>
      <c r="B29" s="534">
        <v>0</v>
      </c>
      <c r="C29" s="535">
        <v>0</v>
      </c>
      <c r="D29" s="534">
        <v>0.22222222222222221</v>
      </c>
      <c r="E29" s="535">
        <v>46</v>
      </c>
      <c r="F29" s="534">
        <v>0</v>
      </c>
      <c r="G29" s="535">
        <v>0</v>
      </c>
      <c r="H29" s="534">
        <v>0.42857142857142855</v>
      </c>
      <c r="I29" s="535">
        <v>9</v>
      </c>
      <c r="J29" s="536">
        <v>0.22540983606557377</v>
      </c>
      <c r="K29" s="537">
        <f>C29+E29+G29+I29</f>
        <v>55</v>
      </c>
    </row>
    <row r="30" spans="1:11" ht="51.75" x14ac:dyDescent="0.25">
      <c r="A30" s="533" t="s">
        <v>1125</v>
      </c>
      <c r="B30" s="538"/>
      <c r="C30" s="539"/>
      <c r="D30" s="538"/>
      <c r="E30" s="539"/>
      <c r="F30" s="538"/>
      <c r="G30" s="539"/>
      <c r="H30" s="540">
        <v>0.38095238095238093</v>
      </c>
      <c r="I30" s="541">
        <v>8</v>
      </c>
      <c r="J30" s="542">
        <f>H30</f>
        <v>0.38095238095238093</v>
      </c>
      <c r="K30" s="543">
        <f>I30</f>
        <v>8</v>
      </c>
    </row>
    <row r="31" spans="1:11" x14ac:dyDescent="0.25">
      <c r="A31" s="27" t="s">
        <v>120</v>
      </c>
      <c r="B31" s="884"/>
      <c r="C31" s="884"/>
      <c r="D31" s="884"/>
      <c r="E31" s="884"/>
      <c r="F31" s="884"/>
      <c r="G31" s="884"/>
      <c r="H31" s="884"/>
      <c r="I31" s="884"/>
      <c r="J31" s="884"/>
      <c r="K31" s="544"/>
    </row>
    <row r="32" spans="1:11" ht="39" x14ac:dyDescent="0.25">
      <c r="A32" s="533" t="s">
        <v>1123</v>
      </c>
      <c r="B32" s="534">
        <v>0</v>
      </c>
      <c r="C32" s="535">
        <v>0</v>
      </c>
      <c r="D32" s="534">
        <v>5.9523809523809521E-3</v>
      </c>
      <c r="E32" s="535">
        <v>1</v>
      </c>
      <c r="F32" s="534">
        <v>0</v>
      </c>
      <c r="G32" s="535">
        <v>0</v>
      </c>
      <c r="H32" s="534">
        <v>0.27272727272727271</v>
      </c>
      <c r="I32" s="535">
        <v>6</v>
      </c>
      <c r="J32" s="536">
        <v>2.7237354085603113E-2</v>
      </c>
      <c r="K32" s="537">
        <f>C32+E32+G32+I32</f>
        <v>7</v>
      </c>
    </row>
    <row r="33" spans="1:11" ht="51.75" x14ac:dyDescent="0.25">
      <c r="A33" s="533" t="s">
        <v>1125</v>
      </c>
      <c r="B33" s="538"/>
      <c r="C33" s="539"/>
      <c r="D33" s="538"/>
      <c r="E33" s="539"/>
      <c r="F33" s="538"/>
      <c r="G33" s="539"/>
      <c r="H33" s="534">
        <v>0.27272727272727271</v>
      </c>
      <c r="I33" s="535">
        <v>6</v>
      </c>
      <c r="J33" s="542">
        <f>H33</f>
        <v>0.27272727272727271</v>
      </c>
      <c r="K33" s="543">
        <f>I33</f>
        <v>6</v>
      </c>
    </row>
    <row r="34" spans="1:11" x14ac:dyDescent="0.25">
      <c r="A34" s="27" t="s">
        <v>121</v>
      </c>
      <c r="B34" s="884"/>
      <c r="C34" s="884"/>
      <c r="D34" s="884"/>
      <c r="E34" s="884"/>
      <c r="F34" s="884"/>
      <c r="G34" s="884"/>
      <c r="H34" s="884"/>
      <c r="I34" s="884"/>
      <c r="J34" s="884"/>
      <c r="K34" s="544"/>
    </row>
    <row r="35" spans="1:11" ht="39" x14ac:dyDescent="0.25">
      <c r="A35" s="533" t="s">
        <v>1123</v>
      </c>
      <c r="B35" s="534">
        <v>0.19368421052631579</v>
      </c>
      <c r="C35" s="535">
        <v>92</v>
      </c>
      <c r="D35" s="534">
        <v>0</v>
      </c>
      <c r="E35" s="535">
        <v>0</v>
      </c>
      <c r="F35" s="534">
        <v>0.21822541966426859</v>
      </c>
      <c r="G35" s="535">
        <v>91</v>
      </c>
      <c r="H35" s="534">
        <v>0.19811320754716982</v>
      </c>
      <c r="I35" s="535">
        <v>21</v>
      </c>
      <c r="J35" s="536">
        <v>0.20359281437125748</v>
      </c>
      <c r="K35" s="537">
        <f>C35+E35+G35+I35</f>
        <v>204</v>
      </c>
    </row>
    <row r="36" spans="1:11" ht="51.75" x14ac:dyDescent="0.25">
      <c r="A36" s="533" t="s">
        <v>1125</v>
      </c>
      <c r="B36" s="538"/>
      <c r="C36" s="539"/>
      <c r="D36" s="538"/>
      <c r="E36" s="539"/>
      <c r="F36" s="538"/>
      <c r="G36" s="539"/>
      <c r="H36" s="540">
        <v>0.16037735849056603</v>
      </c>
      <c r="I36" s="541">
        <v>17</v>
      </c>
      <c r="J36" s="542">
        <f>H36</f>
        <v>0.16037735849056603</v>
      </c>
      <c r="K36" s="543">
        <f>I36</f>
        <v>17</v>
      </c>
    </row>
    <row r="37" spans="1:11" x14ac:dyDescent="0.25">
      <c r="A37" s="27" t="s">
        <v>122</v>
      </c>
      <c r="B37" s="884"/>
      <c r="C37" s="884"/>
      <c r="D37" s="884"/>
      <c r="E37" s="884"/>
      <c r="F37" s="884"/>
      <c r="G37" s="884"/>
      <c r="H37" s="884"/>
      <c r="I37" s="884"/>
      <c r="J37" s="884"/>
      <c r="K37" s="544"/>
    </row>
    <row r="38" spans="1:11" ht="39" x14ac:dyDescent="0.25">
      <c r="A38" s="533" t="s">
        <v>1123</v>
      </c>
      <c r="B38" s="534">
        <v>2.4449877750611249E-2</v>
      </c>
      <c r="C38" s="535">
        <v>10</v>
      </c>
      <c r="D38" s="534">
        <v>0</v>
      </c>
      <c r="E38" s="535">
        <v>0</v>
      </c>
      <c r="F38" s="534">
        <v>0.15945945945945947</v>
      </c>
      <c r="G38" s="535">
        <v>59</v>
      </c>
      <c r="H38" s="534">
        <v>0.33124999999999999</v>
      </c>
      <c r="I38" s="535">
        <v>53</v>
      </c>
      <c r="J38" s="536">
        <v>0.12992545260915869</v>
      </c>
      <c r="K38" s="537">
        <f>C38+E38+G38+I38</f>
        <v>122</v>
      </c>
    </row>
    <row r="39" spans="1:11" ht="51.75" x14ac:dyDescent="0.25">
      <c r="A39" s="533" t="s">
        <v>1125</v>
      </c>
      <c r="B39" s="538"/>
      <c r="C39" s="539"/>
      <c r="D39" s="538"/>
      <c r="E39" s="539"/>
      <c r="F39" s="538"/>
      <c r="G39" s="539"/>
      <c r="H39" s="540">
        <v>0.26874999999999999</v>
      </c>
      <c r="I39" s="541">
        <v>43</v>
      </c>
      <c r="J39" s="542">
        <f>H39</f>
        <v>0.26874999999999999</v>
      </c>
      <c r="K39" s="543">
        <f>I39</f>
        <v>43</v>
      </c>
    </row>
    <row r="40" spans="1:11" x14ac:dyDescent="0.25">
      <c r="A40" s="27" t="s">
        <v>123</v>
      </c>
      <c r="B40" s="884"/>
      <c r="C40" s="884"/>
      <c r="D40" s="884"/>
      <c r="E40" s="884"/>
      <c r="F40" s="884"/>
      <c r="G40" s="884"/>
      <c r="H40" s="884"/>
      <c r="I40" s="884"/>
      <c r="J40" s="884"/>
      <c r="K40" s="544"/>
    </row>
    <row r="41" spans="1:11" ht="39" x14ac:dyDescent="0.25">
      <c r="A41" s="533" t="s">
        <v>1123</v>
      </c>
      <c r="B41" s="534">
        <v>3.2653061224489799E-2</v>
      </c>
      <c r="C41" s="535">
        <v>8</v>
      </c>
      <c r="D41" s="534">
        <v>0</v>
      </c>
      <c r="E41" s="535">
        <v>0</v>
      </c>
      <c r="F41" s="534">
        <v>0.23308270676691728</v>
      </c>
      <c r="G41" s="535">
        <v>31</v>
      </c>
      <c r="H41" s="534">
        <v>0.38961038961038963</v>
      </c>
      <c r="I41" s="535">
        <v>30</v>
      </c>
      <c r="J41" s="536">
        <v>0.15164835164835164</v>
      </c>
      <c r="K41" s="537">
        <f>C41+E41+G41+I41</f>
        <v>69</v>
      </c>
    </row>
    <row r="42" spans="1:11" ht="51.75" x14ac:dyDescent="0.25">
      <c r="A42" s="533" t="s">
        <v>1125</v>
      </c>
      <c r="B42" s="538"/>
      <c r="C42" s="539"/>
      <c r="D42" s="538"/>
      <c r="E42" s="539"/>
      <c r="F42" s="538"/>
      <c r="G42" s="539"/>
      <c r="H42" s="540">
        <v>0.29870129870129869</v>
      </c>
      <c r="I42" s="541">
        <v>23</v>
      </c>
      <c r="J42" s="542">
        <f>H42</f>
        <v>0.29870129870129869</v>
      </c>
      <c r="K42" s="543">
        <f>I42</f>
        <v>23</v>
      </c>
    </row>
    <row r="43" spans="1:11" x14ac:dyDescent="0.25">
      <c r="A43" s="27" t="s">
        <v>124</v>
      </c>
      <c r="B43" s="884"/>
      <c r="C43" s="884"/>
      <c r="D43" s="884"/>
      <c r="E43" s="884"/>
      <c r="F43" s="884"/>
      <c r="G43" s="884"/>
      <c r="H43" s="884"/>
      <c r="I43" s="884"/>
      <c r="J43" s="884"/>
      <c r="K43" s="544"/>
    </row>
    <row r="44" spans="1:11" ht="39" x14ac:dyDescent="0.25">
      <c r="A44" s="533" t="s">
        <v>1123</v>
      </c>
      <c r="B44" s="534">
        <v>3.9525691699604744E-2</v>
      </c>
      <c r="C44" s="535">
        <v>20</v>
      </c>
      <c r="D44" s="534">
        <v>7.1428571428571425E-2</v>
      </c>
      <c r="E44" s="535">
        <v>6</v>
      </c>
      <c r="F44" s="534">
        <v>8.9171974522292988E-2</v>
      </c>
      <c r="G44" s="535">
        <v>28</v>
      </c>
      <c r="H44" s="534">
        <v>0.17647058823529413</v>
      </c>
      <c r="I44" s="535">
        <v>6</v>
      </c>
      <c r="J44" s="536">
        <v>6.3965884861407252E-2</v>
      </c>
      <c r="K44" s="537">
        <f>C44+E44+G44+I44</f>
        <v>60</v>
      </c>
    </row>
    <row r="45" spans="1:11" ht="51.75" x14ac:dyDescent="0.25">
      <c r="A45" s="533" t="s">
        <v>1125</v>
      </c>
      <c r="B45" s="538"/>
      <c r="C45" s="539"/>
      <c r="D45" s="538"/>
      <c r="E45" s="539"/>
      <c r="F45" s="538"/>
      <c r="G45" s="539"/>
      <c r="H45" s="540">
        <v>0.11764705882352941</v>
      </c>
      <c r="I45" s="541">
        <v>4</v>
      </c>
      <c r="J45" s="542">
        <f>H45</f>
        <v>0.11764705882352941</v>
      </c>
      <c r="K45" s="543">
        <f>I45</f>
        <v>4</v>
      </c>
    </row>
    <row r="46" spans="1:11" x14ac:dyDescent="0.25">
      <c r="A46" s="27" t="s">
        <v>125</v>
      </c>
      <c r="B46" s="884"/>
      <c r="C46" s="884"/>
      <c r="D46" s="884"/>
      <c r="E46" s="884"/>
      <c r="F46" s="884"/>
      <c r="G46" s="884"/>
      <c r="H46" s="884"/>
      <c r="I46" s="884"/>
      <c r="J46" s="884"/>
      <c r="K46" s="544"/>
    </row>
    <row r="47" spans="1:11" ht="39" x14ac:dyDescent="0.25">
      <c r="A47" s="533" t="s">
        <v>1123</v>
      </c>
      <c r="B47" s="534">
        <v>0.28425357873210633</v>
      </c>
      <c r="C47" s="535">
        <v>139</v>
      </c>
      <c r="D47" s="534">
        <v>0</v>
      </c>
      <c r="E47" s="535">
        <v>0</v>
      </c>
      <c r="F47" s="534">
        <v>0.33134920634920634</v>
      </c>
      <c r="G47" s="535">
        <v>167</v>
      </c>
      <c r="H47" s="534">
        <v>0.25806451612903225</v>
      </c>
      <c r="I47" s="535">
        <v>8</v>
      </c>
      <c r="J47" s="536">
        <v>0.306640625</v>
      </c>
      <c r="K47" s="537">
        <f>C47+E47+G47+I47</f>
        <v>314</v>
      </c>
    </row>
    <row r="48" spans="1:11" ht="51.75" x14ac:dyDescent="0.25">
      <c r="A48" s="533" t="s">
        <v>1125</v>
      </c>
      <c r="B48" s="538"/>
      <c r="C48" s="539"/>
      <c r="D48" s="538"/>
      <c r="E48" s="539"/>
      <c r="F48" s="538"/>
      <c r="G48" s="539"/>
      <c r="H48" s="534">
        <v>0.25806451612903225</v>
      </c>
      <c r="I48" s="535">
        <v>8</v>
      </c>
      <c r="J48" s="542">
        <f>H48</f>
        <v>0.25806451612903225</v>
      </c>
      <c r="K48" s="543">
        <f>I48</f>
        <v>8</v>
      </c>
    </row>
    <row r="49" spans="1:11" x14ac:dyDescent="0.25">
      <c r="A49" s="27" t="s">
        <v>126</v>
      </c>
      <c r="B49" s="884"/>
      <c r="C49" s="884"/>
      <c r="D49" s="884"/>
      <c r="E49" s="884"/>
      <c r="F49" s="884"/>
      <c r="G49" s="884"/>
      <c r="H49" s="884"/>
      <c r="I49" s="884"/>
      <c r="J49" s="884"/>
      <c r="K49" s="544"/>
    </row>
    <row r="50" spans="1:11" ht="39" x14ac:dyDescent="0.25">
      <c r="A50" s="533" t="s">
        <v>1123</v>
      </c>
      <c r="B50" s="534">
        <v>3.7558685446009391E-2</v>
      </c>
      <c r="C50" s="535">
        <v>8</v>
      </c>
      <c r="D50" s="534">
        <v>0</v>
      </c>
      <c r="E50" s="535">
        <v>0</v>
      </c>
      <c r="F50" s="534">
        <v>0.1111111111111111</v>
      </c>
      <c r="G50" s="535">
        <v>17</v>
      </c>
      <c r="H50" s="534">
        <v>0.2857142857142857</v>
      </c>
      <c r="I50" s="535">
        <v>6</v>
      </c>
      <c r="J50" s="536">
        <v>8.0103359173126609E-2</v>
      </c>
      <c r="K50" s="537">
        <f>C50+E50+G50+I50</f>
        <v>31</v>
      </c>
    </row>
    <row r="51" spans="1:11" ht="51.75" x14ac:dyDescent="0.25">
      <c r="A51" s="533" t="s">
        <v>1125</v>
      </c>
      <c r="B51" s="538"/>
      <c r="C51" s="539"/>
      <c r="D51" s="538"/>
      <c r="E51" s="539"/>
      <c r="F51" s="538"/>
      <c r="G51" s="539"/>
      <c r="H51" s="534">
        <v>0.2857142857142857</v>
      </c>
      <c r="I51" s="535">
        <v>6</v>
      </c>
      <c r="J51" s="542">
        <f>H51</f>
        <v>0.2857142857142857</v>
      </c>
      <c r="K51" s="543">
        <f>I51</f>
        <v>6</v>
      </c>
    </row>
    <row r="52" spans="1:11" x14ac:dyDescent="0.25">
      <c r="A52" s="27" t="s">
        <v>127</v>
      </c>
      <c r="B52" s="884"/>
      <c r="C52" s="884"/>
      <c r="D52" s="884"/>
      <c r="E52" s="884"/>
      <c r="F52" s="884"/>
      <c r="G52" s="884"/>
      <c r="H52" s="884"/>
      <c r="I52" s="884"/>
      <c r="J52" s="884"/>
      <c r="K52" s="544"/>
    </row>
    <row r="53" spans="1:11" ht="39" x14ac:dyDescent="0.25">
      <c r="A53" s="533" t="s">
        <v>1123</v>
      </c>
      <c r="B53" s="534">
        <v>0.11009174311926606</v>
      </c>
      <c r="C53" s="535">
        <v>12</v>
      </c>
      <c r="D53" s="534">
        <v>0</v>
      </c>
      <c r="E53" s="535">
        <v>0</v>
      </c>
      <c r="F53" s="534">
        <v>0.16666666666666666</v>
      </c>
      <c r="G53" s="535">
        <v>22</v>
      </c>
      <c r="H53" s="534">
        <v>0.52941176470588236</v>
      </c>
      <c r="I53" s="535">
        <v>9</v>
      </c>
      <c r="J53" s="536">
        <v>0.16666666666666666</v>
      </c>
      <c r="K53" s="537">
        <f>C53+E53+G53+I53</f>
        <v>43</v>
      </c>
    </row>
    <row r="54" spans="1:11" ht="51.75" x14ac:dyDescent="0.25">
      <c r="A54" s="533" t="s">
        <v>1125</v>
      </c>
      <c r="B54" s="538"/>
      <c r="C54" s="539"/>
      <c r="D54" s="538"/>
      <c r="E54" s="539"/>
      <c r="F54" s="538"/>
      <c r="G54" s="539"/>
      <c r="H54" s="540">
        <v>0.41176470588235292</v>
      </c>
      <c r="I54" s="541">
        <v>7</v>
      </c>
      <c r="J54" s="542">
        <f>H54</f>
        <v>0.41176470588235292</v>
      </c>
      <c r="K54" s="543">
        <f>I54</f>
        <v>7</v>
      </c>
    </row>
    <row r="55" spans="1:11" x14ac:dyDescent="0.25">
      <c r="A55" s="223" t="s">
        <v>77</v>
      </c>
      <c r="B55" s="884"/>
      <c r="C55" s="884"/>
      <c r="D55" s="884"/>
      <c r="E55" s="884"/>
      <c r="F55" s="884"/>
      <c r="G55" s="884"/>
      <c r="H55" s="884"/>
      <c r="I55" s="884"/>
      <c r="J55" s="884"/>
      <c r="K55" s="544"/>
    </row>
    <row r="56" spans="1:11" ht="45" customHeight="1" x14ac:dyDescent="0.25">
      <c r="A56" s="533" t="s">
        <v>1123</v>
      </c>
      <c r="B56" s="686">
        <v>0.10412440838404327</v>
      </c>
      <c r="C56" s="687">
        <v>308</v>
      </c>
      <c r="D56" s="686">
        <v>0.20244773074961755</v>
      </c>
      <c r="E56" s="687">
        <v>397</v>
      </c>
      <c r="F56" s="686">
        <v>0.18678414096916299</v>
      </c>
      <c r="G56" s="687">
        <v>424</v>
      </c>
      <c r="H56" s="540">
        <v>0.27027027027027029</v>
      </c>
      <c r="I56" s="687">
        <v>190</v>
      </c>
      <c r="J56" s="536">
        <v>0.16713127217435378</v>
      </c>
      <c r="K56" s="537">
        <f>C56+E56+G56+I56</f>
        <v>1319</v>
      </c>
    </row>
    <row r="57" spans="1:11" ht="51.75" x14ac:dyDescent="0.25">
      <c r="A57" s="533" t="s">
        <v>1125</v>
      </c>
      <c r="B57" s="538"/>
      <c r="C57" s="539"/>
      <c r="D57" s="538"/>
      <c r="E57" s="539"/>
      <c r="F57" s="538"/>
      <c r="G57" s="539"/>
      <c r="H57" s="540">
        <v>0.21763869132290184</v>
      </c>
      <c r="I57" s="541">
        <v>153</v>
      </c>
      <c r="J57" s="542">
        <f>H57</f>
        <v>0.21763869132290184</v>
      </c>
      <c r="K57" s="543">
        <f>I57</f>
        <v>153</v>
      </c>
    </row>
    <row r="58" spans="1:11" ht="15.75" thickBot="1" x14ac:dyDescent="0.3">
      <c r="A58" s="546" t="s">
        <v>77</v>
      </c>
      <c r="B58" s="547">
        <f t="shared" ref="B58:I58" si="0">B56</f>
        <v>0.10412440838404327</v>
      </c>
      <c r="C58" s="548">
        <f t="shared" si="0"/>
        <v>308</v>
      </c>
      <c r="D58" s="547">
        <f t="shared" si="0"/>
        <v>0.20244773074961755</v>
      </c>
      <c r="E58" s="548">
        <f t="shared" si="0"/>
        <v>397</v>
      </c>
      <c r="F58" s="547">
        <f t="shared" si="0"/>
        <v>0.18678414096916299</v>
      </c>
      <c r="G58" s="548">
        <f t="shared" si="0"/>
        <v>424</v>
      </c>
      <c r="H58" s="547">
        <f t="shared" si="0"/>
        <v>0.27027027027027029</v>
      </c>
      <c r="I58" s="548">
        <f t="shared" si="0"/>
        <v>190</v>
      </c>
      <c r="J58" s="549"/>
      <c r="K58" s="550"/>
    </row>
    <row r="60" spans="1:11" x14ac:dyDescent="0.25">
      <c r="A60" s="885" t="s">
        <v>389</v>
      </c>
      <c r="B60" s="885"/>
      <c r="C60" s="885"/>
      <c r="D60" s="885"/>
      <c r="E60" s="885"/>
      <c r="F60" s="885"/>
      <c r="G60" s="885"/>
      <c r="H60" s="885"/>
      <c r="I60" s="885"/>
      <c r="J60" s="885"/>
      <c r="K60" s="551"/>
    </row>
    <row r="61" spans="1:11" s="545" customFormat="1" ht="46.5" customHeight="1" x14ac:dyDescent="0.25">
      <c r="A61" s="886" t="s">
        <v>1126</v>
      </c>
      <c r="B61" s="886"/>
      <c r="C61" s="886"/>
      <c r="D61" s="886"/>
      <c r="E61" s="886"/>
      <c r="F61" s="886"/>
      <c r="G61" s="886"/>
      <c r="H61" s="886"/>
      <c r="I61" s="886"/>
      <c r="J61" s="886"/>
      <c r="K61" s="552"/>
    </row>
    <row r="62" spans="1:11" ht="15" customHeight="1" x14ac:dyDescent="0.25"/>
  </sheetData>
  <mergeCells count="27">
    <mergeCell ref="A60:J60"/>
    <mergeCell ref="A61:J61"/>
    <mergeCell ref="B40:J40"/>
    <mergeCell ref="B43:J43"/>
    <mergeCell ref="B46:J46"/>
    <mergeCell ref="B49:J49"/>
    <mergeCell ref="B52:J52"/>
    <mergeCell ref="B55:J55"/>
    <mergeCell ref="B37:J37"/>
    <mergeCell ref="B4:J4"/>
    <mergeCell ref="B7:J7"/>
    <mergeCell ref="B10:J10"/>
    <mergeCell ref="B13:J13"/>
    <mergeCell ref="B16:J16"/>
    <mergeCell ref="B19:J19"/>
    <mergeCell ref="B22:J22"/>
    <mergeCell ref="B25:J25"/>
    <mergeCell ref="B28:J28"/>
    <mergeCell ref="B31:J31"/>
    <mergeCell ref="B34:J34"/>
    <mergeCell ref="A1:K1"/>
    <mergeCell ref="A2:A3"/>
    <mergeCell ref="B2:C2"/>
    <mergeCell ref="D2:E2"/>
    <mergeCell ref="F2:G2"/>
    <mergeCell ref="H2:I2"/>
    <mergeCell ref="J2:K2"/>
  </mergeCells>
  <pageMargins left="0.7" right="0.7" top="0.78740157499999996" bottom="0.78740157499999996"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D7" sqref="D7"/>
    </sheetView>
  </sheetViews>
  <sheetFormatPr defaultRowHeight="15" x14ac:dyDescent="0.25"/>
  <cols>
    <col min="1" max="1" width="28" customWidth="1"/>
    <col min="2" max="13" width="9.28515625" customWidth="1"/>
  </cols>
  <sheetData>
    <row r="1" spans="1:17" ht="21" customHeight="1" x14ac:dyDescent="0.25">
      <c r="A1" s="887" t="s">
        <v>1046</v>
      </c>
      <c r="B1" s="888"/>
      <c r="C1" s="888"/>
      <c r="D1" s="888"/>
      <c r="E1" s="888"/>
      <c r="F1" s="888"/>
      <c r="G1" s="888"/>
      <c r="H1" s="888"/>
      <c r="I1" s="888"/>
      <c r="J1" s="888"/>
      <c r="K1" s="888"/>
      <c r="L1" s="888"/>
      <c r="M1" s="889"/>
    </row>
    <row r="2" spans="1:17" ht="31.9" customHeight="1" x14ac:dyDescent="0.25">
      <c r="A2" s="398" t="s">
        <v>1047</v>
      </c>
      <c r="B2" s="890" t="s">
        <v>1048</v>
      </c>
      <c r="C2" s="891"/>
      <c r="D2" s="891"/>
      <c r="E2" s="891"/>
      <c r="F2" s="892" t="s">
        <v>1049</v>
      </c>
      <c r="G2" s="892"/>
      <c r="H2" s="892"/>
      <c r="I2" s="892"/>
      <c r="J2" s="893" t="s">
        <v>1050</v>
      </c>
      <c r="K2" s="894"/>
      <c r="L2" s="894"/>
      <c r="M2" s="895"/>
    </row>
    <row r="3" spans="1:17" ht="17.25" x14ac:dyDescent="0.25">
      <c r="A3" s="896"/>
      <c r="B3" s="898" t="s">
        <v>1051</v>
      </c>
      <c r="C3" s="899"/>
      <c r="D3" s="898" t="s">
        <v>1052</v>
      </c>
      <c r="E3" s="899"/>
      <c r="F3" s="900" t="s">
        <v>1051</v>
      </c>
      <c r="G3" s="900"/>
      <c r="H3" s="900" t="s">
        <v>1052</v>
      </c>
      <c r="I3" s="900"/>
      <c r="J3" s="901" t="s">
        <v>1051</v>
      </c>
      <c r="K3" s="902"/>
      <c r="L3" s="905" t="s">
        <v>1052</v>
      </c>
      <c r="M3" s="902"/>
    </row>
    <row r="4" spans="1:17" ht="45" x14ac:dyDescent="0.25">
      <c r="A4" s="897"/>
      <c r="B4" s="399" t="s">
        <v>1053</v>
      </c>
      <c r="C4" s="400" t="s">
        <v>1054</v>
      </c>
      <c r="D4" s="400" t="s">
        <v>1053</v>
      </c>
      <c r="E4" s="401" t="s">
        <v>1054</v>
      </c>
      <c r="F4" s="402" t="s">
        <v>1055</v>
      </c>
      <c r="G4" s="402" t="s">
        <v>1056</v>
      </c>
      <c r="H4" s="402" t="s">
        <v>1055</v>
      </c>
      <c r="I4" s="402" t="s">
        <v>1056</v>
      </c>
      <c r="J4" s="403" t="s">
        <v>1055</v>
      </c>
      <c r="K4" s="402" t="s">
        <v>1056</v>
      </c>
      <c r="L4" s="402" t="s">
        <v>1055</v>
      </c>
      <c r="M4" s="402" t="s">
        <v>1056</v>
      </c>
    </row>
    <row r="5" spans="1:17" x14ac:dyDescent="0.25">
      <c r="A5" s="404" t="s">
        <v>1057</v>
      </c>
      <c r="B5" s="405">
        <v>14</v>
      </c>
      <c r="C5" s="405">
        <v>56</v>
      </c>
      <c r="D5" s="405">
        <v>24</v>
      </c>
      <c r="E5" s="405">
        <v>191</v>
      </c>
      <c r="F5" s="405">
        <v>51</v>
      </c>
      <c r="G5" s="405">
        <v>16</v>
      </c>
      <c r="H5" s="405">
        <v>5</v>
      </c>
      <c r="I5" s="405">
        <v>64</v>
      </c>
      <c r="J5" s="405">
        <v>4</v>
      </c>
      <c r="K5" s="405">
        <v>5</v>
      </c>
      <c r="L5" s="405">
        <v>3</v>
      </c>
      <c r="M5" s="406">
        <v>0</v>
      </c>
    </row>
    <row r="6" spans="1:17" x14ac:dyDescent="0.25">
      <c r="A6" s="407" t="s">
        <v>1058</v>
      </c>
      <c r="B6" s="405">
        <v>492</v>
      </c>
      <c r="C6" s="405">
        <v>34</v>
      </c>
      <c r="D6" s="405">
        <v>47</v>
      </c>
      <c r="E6" s="405">
        <v>12</v>
      </c>
      <c r="F6" s="405">
        <v>1726</v>
      </c>
      <c r="G6" s="405">
        <v>1809</v>
      </c>
      <c r="H6" s="405">
        <v>516</v>
      </c>
      <c r="I6" s="405">
        <v>88</v>
      </c>
      <c r="J6" s="405">
        <v>58</v>
      </c>
      <c r="K6" s="405">
        <v>1</v>
      </c>
      <c r="L6" s="405">
        <v>0</v>
      </c>
      <c r="M6" s="406">
        <v>0</v>
      </c>
    </row>
    <row r="7" spans="1:17" x14ac:dyDescent="0.25">
      <c r="A7" s="407" t="s">
        <v>1059</v>
      </c>
      <c r="B7" s="405">
        <v>0</v>
      </c>
      <c r="C7" s="405">
        <v>0</v>
      </c>
      <c r="D7" s="405">
        <v>9</v>
      </c>
      <c r="E7" s="405">
        <v>0</v>
      </c>
      <c r="F7" s="405">
        <v>109</v>
      </c>
      <c r="G7" s="405">
        <v>248</v>
      </c>
      <c r="H7" s="405">
        <v>392</v>
      </c>
      <c r="I7" s="405">
        <v>37</v>
      </c>
      <c r="J7" s="405">
        <v>12</v>
      </c>
      <c r="K7" s="405">
        <v>0</v>
      </c>
      <c r="L7" s="405">
        <v>9</v>
      </c>
      <c r="M7" s="406">
        <v>0</v>
      </c>
    </row>
    <row r="8" spans="1:17" x14ac:dyDescent="0.25">
      <c r="A8" s="407" t="s">
        <v>1060</v>
      </c>
      <c r="B8" s="405">
        <v>0</v>
      </c>
      <c r="C8" s="405">
        <v>12</v>
      </c>
      <c r="D8" s="405">
        <v>0</v>
      </c>
      <c r="E8" s="405">
        <v>0</v>
      </c>
      <c r="F8" s="405">
        <v>4</v>
      </c>
      <c r="G8" s="405">
        <v>464</v>
      </c>
      <c r="H8" s="405">
        <v>8</v>
      </c>
      <c r="I8" s="405">
        <v>205</v>
      </c>
      <c r="J8" s="405">
        <v>0</v>
      </c>
      <c r="K8" s="405">
        <v>0</v>
      </c>
      <c r="L8" s="405">
        <v>0</v>
      </c>
      <c r="M8" s="406">
        <v>1</v>
      </c>
    </row>
    <row r="9" spans="1:17" x14ac:dyDescent="0.25">
      <c r="A9" s="407" t="s">
        <v>1061</v>
      </c>
      <c r="B9" s="405">
        <v>91</v>
      </c>
      <c r="C9" s="405">
        <v>229</v>
      </c>
      <c r="D9" s="405">
        <v>0</v>
      </c>
      <c r="E9" s="405">
        <v>115</v>
      </c>
      <c r="F9" s="405">
        <v>99</v>
      </c>
      <c r="G9" s="405">
        <v>197</v>
      </c>
      <c r="H9" s="405">
        <v>6</v>
      </c>
      <c r="I9" s="405">
        <v>45</v>
      </c>
      <c r="J9" s="405">
        <v>3</v>
      </c>
      <c r="K9" s="405">
        <v>16</v>
      </c>
      <c r="L9" s="405">
        <v>0</v>
      </c>
      <c r="M9" s="406">
        <v>1</v>
      </c>
    </row>
    <row r="10" spans="1:17" x14ac:dyDescent="0.25">
      <c r="A10" s="407" t="s">
        <v>1062</v>
      </c>
      <c r="B10" s="405">
        <v>0</v>
      </c>
      <c r="C10" s="405">
        <v>135</v>
      </c>
      <c r="D10" s="405">
        <v>0</v>
      </c>
      <c r="E10" s="405">
        <v>148</v>
      </c>
      <c r="F10" s="405">
        <v>98</v>
      </c>
      <c r="G10" s="405">
        <v>108</v>
      </c>
      <c r="H10" s="405">
        <v>134</v>
      </c>
      <c r="I10" s="405">
        <v>116</v>
      </c>
      <c r="J10" s="405">
        <v>0</v>
      </c>
      <c r="K10" s="405">
        <v>0</v>
      </c>
      <c r="L10" s="405">
        <v>2</v>
      </c>
      <c r="M10" s="406">
        <v>0</v>
      </c>
    </row>
    <row r="11" spans="1:17" x14ac:dyDescent="0.25">
      <c r="A11" s="408" t="s">
        <v>499</v>
      </c>
      <c r="B11" s="405">
        <v>12</v>
      </c>
      <c r="C11" s="405">
        <v>108</v>
      </c>
      <c r="D11" s="405">
        <v>21</v>
      </c>
      <c r="E11" s="405">
        <v>52</v>
      </c>
      <c r="F11" s="405">
        <v>27</v>
      </c>
      <c r="G11" s="405">
        <v>12</v>
      </c>
      <c r="H11" s="405">
        <v>5</v>
      </c>
      <c r="I11" s="405">
        <v>4</v>
      </c>
      <c r="J11" s="405">
        <v>2</v>
      </c>
      <c r="K11" s="405">
        <v>2</v>
      </c>
      <c r="L11" s="405">
        <v>1</v>
      </c>
      <c r="M11" s="406">
        <v>0</v>
      </c>
    </row>
    <row r="12" spans="1:17" x14ac:dyDescent="0.25">
      <c r="A12" s="407" t="s">
        <v>1063</v>
      </c>
      <c r="B12" s="610">
        <v>273</v>
      </c>
      <c r="C12" s="610">
        <v>103</v>
      </c>
      <c r="D12" s="610">
        <v>203</v>
      </c>
      <c r="E12" s="610">
        <v>341</v>
      </c>
      <c r="F12" s="610">
        <v>536</v>
      </c>
      <c r="G12" s="610">
        <v>506</v>
      </c>
      <c r="H12" s="610">
        <v>286</v>
      </c>
      <c r="I12" s="610">
        <v>219</v>
      </c>
      <c r="J12" s="610">
        <v>64</v>
      </c>
      <c r="K12" s="610">
        <v>23</v>
      </c>
      <c r="L12" s="610">
        <v>3</v>
      </c>
      <c r="M12" s="610">
        <v>0</v>
      </c>
    </row>
    <row r="13" spans="1:17" x14ac:dyDescent="0.25">
      <c r="A13" s="409" t="s">
        <v>135</v>
      </c>
      <c r="B13" s="606">
        <v>882</v>
      </c>
      <c r="C13" s="607">
        <v>677</v>
      </c>
      <c r="D13" s="607">
        <v>304</v>
      </c>
      <c r="E13" s="608">
        <v>859</v>
      </c>
      <c r="F13" s="606">
        <v>2650</v>
      </c>
      <c r="G13" s="607">
        <v>3360</v>
      </c>
      <c r="H13" s="607">
        <v>1352</v>
      </c>
      <c r="I13" s="608">
        <v>778</v>
      </c>
      <c r="J13" s="609">
        <v>143</v>
      </c>
      <c r="K13" s="607">
        <v>47</v>
      </c>
      <c r="L13" s="607">
        <v>18</v>
      </c>
      <c r="M13" s="608">
        <v>2</v>
      </c>
    </row>
    <row r="14" spans="1:17" ht="9" customHeight="1" x14ac:dyDescent="0.25"/>
    <row r="15" spans="1:17" ht="30.6" customHeight="1" x14ac:dyDescent="0.25">
      <c r="A15" s="906" t="s">
        <v>1064</v>
      </c>
      <c r="B15" s="906"/>
      <c r="C15" s="906"/>
      <c r="D15" s="906"/>
      <c r="E15" s="906"/>
      <c r="F15" s="906"/>
      <c r="G15" s="906"/>
      <c r="H15" s="906"/>
      <c r="I15" s="906"/>
      <c r="J15" s="410"/>
      <c r="K15" s="410"/>
      <c r="L15" s="410"/>
      <c r="M15" s="410"/>
      <c r="N15" s="411"/>
      <c r="O15" s="411"/>
      <c r="P15" s="411"/>
      <c r="Q15" s="411"/>
    </row>
    <row r="16" spans="1:17" ht="38.450000000000003" customHeight="1" x14ac:dyDescent="0.25">
      <c r="A16" s="907" t="s">
        <v>1065</v>
      </c>
      <c r="B16" s="907"/>
      <c r="C16" s="907"/>
      <c r="D16" s="907"/>
      <c r="E16" s="907"/>
      <c r="F16" s="907"/>
      <c r="G16" s="907"/>
      <c r="H16" s="907"/>
      <c r="I16" s="907"/>
      <c r="J16" s="412"/>
      <c r="K16" s="412"/>
      <c r="M16" s="413"/>
      <c r="N16" s="413"/>
      <c r="O16" s="413"/>
      <c r="P16" s="413"/>
      <c r="Q16" s="413"/>
    </row>
    <row r="18" spans="1:9" ht="36.6" customHeight="1" x14ac:dyDescent="0.25">
      <c r="A18" s="398" t="s">
        <v>1066</v>
      </c>
      <c r="B18" s="892" t="s">
        <v>1048</v>
      </c>
      <c r="C18" s="892"/>
      <c r="D18" s="892" t="s">
        <v>391</v>
      </c>
      <c r="E18" s="892"/>
      <c r="F18" s="892" t="s">
        <v>1067</v>
      </c>
      <c r="G18" s="892"/>
      <c r="H18" s="892" t="s">
        <v>1068</v>
      </c>
      <c r="I18" s="892"/>
    </row>
    <row r="19" spans="1:9" ht="33" customHeight="1" x14ac:dyDescent="0.25">
      <c r="A19" s="414" t="s">
        <v>1069</v>
      </c>
      <c r="B19" s="415" t="s">
        <v>1070</v>
      </c>
      <c r="C19" s="415" t="s">
        <v>1071</v>
      </c>
      <c r="D19" s="416" t="s">
        <v>1070</v>
      </c>
      <c r="E19" s="415" t="s">
        <v>1071</v>
      </c>
      <c r="F19" s="415" t="s">
        <v>1070</v>
      </c>
      <c r="G19" s="415" t="s">
        <v>1071</v>
      </c>
      <c r="H19" s="415" t="s">
        <v>1072</v>
      </c>
      <c r="I19" s="415" t="s">
        <v>1073</v>
      </c>
    </row>
    <row r="20" spans="1:9" x14ac:dyDescent="0.25">
      <c r="A20" s="417" t="s">
        <v>1074</v>
      </c>
      <c r="B20" s="405">
        <v>1368</v>
      </c>
      <c r="C20" s="405">
        <v>1812</v>
      </c>
      <c r="D20" s="405">
        <v>161</v>
      </c>
      <c r="E20" s="405">
        <v>246</v>
      </c>
      <c r="F20" s="405">
        <v>50</v>
      </c>
      <c r="G20" s="405">
        <v>45</v>
      </c>
      <c r="H20" s="405">
        <v>1</v>
      </c>
      <c r="I20" s="406">
        <v>103</v>
      </c>
    </row>
    <row r="21" spans="1:9" x14ac:dyDescent="0.25">
      <c r="A21" s="418" t="s">
        <v>1075</v>
      </c>
      <c r="B21" s="405">
        <v>16</v>
      </c>
      <c r="C21" s="405">
        <v>0</v>
      </c>
      <c r="D21" s="405">
        <v>12</v>
      </c>
      <c r="E21" s="405">
        <v>5</v>
      </c>
      <c r="F21" s="405">
        <v>1</v>
      </c>
      <c r="G21" s="405">
        <v>2</v>
      </c>
      <c r="H21" s="405">
        <v>10</v>
      </c>
      <c r="I21" s="406">
        <v>633.13599999999997</v>
      </c>
    </row>
    <row r="22" spans="1:9" x14ac:dyDescent="0.25">
      <c r="A22" s="418" t="s">
        <v>1076</v>
      </c>
      <c r="B22" s="405">
        <v>0</v>
      </c>
      <c r="C22" s="405">
        <v>0</v>
      </c>
      <c r="D22" s="405">
        <v>0</v>
      </c>
      <c r="E22" s="405">
        <v>0</v>
      </c>
      <c r="F22" s="405">
        <v>0</v>
      </c>
      <c r="G22" s="405">
        <v>0</v>
      </c>
      <c r="H22" s="405">
        <v>0</v>
      </c>
      <c r="I22" s="406">
        <v>0</v>
      </c>
    </row>
    <row r="23" spans="1:9" x14ac:dyDescent="0.25">
      <c r="A23" s="418" t="s">
        <v>1077</v>
      </c>
      <c r="B23" s="405">
        <v>0</v>
      </c>
      <c r="C23" s="405">
        <v>0</v>
      </c>
      <c r="D23" s="405">
        <v>0</v>
      </c>
      <c r="E23" s="405">
        <v>0</v>
      </c>
      <c r="F23" s="405">
        <v>0</v>
      </c>
      <c r="G23" s="405">
        <v>0</v>
      </c>
      <c r="H23" s="405">
        <v>0</v>
      </c>
      <c r="I23" s="406">
        <v>0</v>
      </c>
    </row>
    <row r="24" spans="1:9" x14ac:dyDescent="0.25">
      <c r="A24" s="418" t="s">
        <v>1078</v>
      </c>
      <c r="B24" s="405">
        <v>0</v>
      </c>
      <c r="C24" s="405">
        <v>0</v>
      </c>
      <c r="D24" s="405">
        <v>1</v>
      </c>
      <c r="E24" s="405">
        <v>0</v>
      </c>
      <c r="F24" s="405">
        <v>0</v>
      </c>
      <c r="G24" s="405">
        <v>0</v>
      </c>
      <c r="H24" s="405">
        <v>0</v>
      </c>
      <c r="I24" s="406">
        <v>0</v>
      </c>
    </row>
    <row r="25" spans="1:9" x14ac:dyDescent="0.25">
      <c r="A25" s="418" t="s">
        <v>1079</v>
      </c>
      <c r="B25" s="405">
        <v>152</v>
      </c>
      <c r="C25" s="405">
        <v>48</v>
      </c>
      <c r="D25" s="405">
        <v>14</v>
      </c>
      <c r="E25" s="405">
        <v>18</v>
      </c>
      <c r="F25" s="405">
        <v>0</v>
      </c>
      <c r="G25" s="405">
        <v>0</v>
      </c>
      <c r="H25" s="405">
        <v>1</v>
      </c>
      <c r="I25" s="406">
        <v>1213</v>
      </c>
    </row>
    <row r="26" spans="1:9" x14ac:dyDescent="0.25">
      <c r="A26" s="418" t="s">
        <v>1080</v>
      </c>
      <c r="B26" s="405">
        <v>0</v>
      </c>
      <c r="C26" s="405">
        <v>0</v>
      </c>
      <c r="D26" s="405">
        <v>0</v>
      </c>
      <c r="E26" s="405">
        <v>0</v>
      </c>
      <c r="F26" s="405">
        <v>0</v>
      </c>
      <c r="G26" s="405">
        <v>0</v>
      </c>
      <c r="H26" s="405">
        <v>0</v>
      </c>
      <c r="I26" s="406">
        <v>0</v>
      </c>
    </row>
    <row r="27" spans="1:9" x14ac:dyDescent="0.25">
      <c r="A27" s="418" t="s">
        <v>1081</v>
      </c>
      <c r="B27" s="405">
        <v>2</v>
      </c>
      <c r="C27" s="405">
        <v>0</v>
      </c>
      <c r="D27" s="405">
        <v>4</v>
      </c>
      <c r="E27" s="405">
        <v>0</v>
      </c>
      <c r="F27" s="405">
        <v>0</v>
      </c>
      <c r="G27" s="405">
        <v>2</v>
      </c>
      <c r="H27" s="405">
        <v>3</v>
      </c>
      <c r="I27" s="406">
        <v>0</v>
      </c>
    </row>
    <row r="28" spans="1:9" x14ac:dyDescent="0.25">
      <c r="A28" s="418" t="s">
        <v>1082</v>
      </c>
      <c r="B28" s="405">
        <v>16</v>
      </c>
      <c r="C28" s="405">
        <v>49</v>
      </c>
      <c r="D28" s="405">
        <v>6</v>
      </c>
      <c r="E28" s="405">
        <v>28</v>
      </c>
      <c r="F28" s="405">
        <v>1</v>
      </c>
      <c r="G28" s="405">
        <v>0</v>
      </c>
      <c r="H28" s="405">
        <v>5</v>
      </c>
      <c r="I28" s="406">
        <v>146.5</v>
      </c>
    </row>
    <row r="29" spans="1:9" x14ac:dyDescent="0.25">
      <c r="A29" s="418" t="s">
        <v>1083</v>
      </c>
      <c r="B29" s="405">
        <v>3</v>
      </c>
      <c r="C29" s="405">
        <v>1</v>
      </c>
      <c r="D29" s="405">
        <v>1</v>
      </c>
      <c r="E29" s="405">
        <v>1</v>
      </c>
      <c r="F29" s="405">
        <v>0</v>
      </c>
      <c r="G29" s="405">
        <v>0</v>
      </c>
      <c r="H29" s="405">
        <v>0</v>
      </c>
      <c r="I29" s="406">
        <v>0</v>
      </c>
    </row>
    <row r="30" spans="1:9" x14ac:dyDescent="0.25">
      <c r="A30" s="418" t="s">
        <v>1084</v>
      </c>
      <c r="B30" s="405">
        <v>74</v>
      </c>
      <c r="C30" s="405">
        <v>136</v>
      </c>
      <c r="D30" s="405">
        <v>61</v>
      </c>
      <c r="E30" s="405">
        <v>6</v>
      </c>
      <c r="F30" s="405">
        <v>33</v>
      </c>
      <c r="G30" s="405">
        <v>0</v>
      </c>
      <c r="H30" s="405">
        <v>8</v>
      </c>
      <c r="I30" s="406">
        <v>4082</v>
      </c>
    </row>
    <row r="31" spans="1:9" x14ac:dyDescent="0.25">
      <c r="A31" s="418" t="s">
        <v>1063</v>
      </c>
      <c r="B31" s="610">
        <v>44</v>
      </c>
      <c r="C31" s="610">
        <v>47</v>
      </c>
      <c r="D31" s="610">
        <v>28</v>
      </c>
      <c r="E31" s="610">
        <v>5</v>
      </c>
      <c r="F31" s="610">
        <v>5</v>
      </c>
      <c r="G31" s="610">
        <v>2</v>
      </c>
      <c r="H31" s="610">
        <v>3</v>
      </c>
      <c r="I31" s="610">
        <v>316</v>
      </c>
    </row>
    <row r="32" spans="1:9" x14ac:dyDescent="0.25">
      <c r="A32" s="419" t="s">
        <v>135</v>
      </c>
      <c r="B32" s="611">
        <v>1675</v>
      </c>
      <c r="C32" s="612">
        <v>2093</v>
      </c>
      <c r="D32" s="613">
        <v>288</v>
      </c>
      <c r="E32" s="614">
        <v>309</v>
      </c>
      <c r="F32" s="615">
        <v>90</v>
      </c>
      <c r="G32" s="614">
        <v>51</v>
      </c>
      <c r="H32" s="616">
        <v>31</v>
      </c>
      <c r="I32" s="612">
        <v>6493.6360000000004</v>
      </c>
    </row>
    <row r="33" spans="1:11" ht="6.6" customHeight="1" x14ac:dyDescent="0.25"/>
    <row r="34" spans="1:11" ht="31.15" customHeight="1" x14ac:dyDescent="0.25">
      <c r="A34" s="903" t="s">
        <v>1085</v>
      </c>
      <c r="B34" s="903"/>
      <c r="C34" s="903"/>
      <c r="D34" s="903"/>
      <c r="E34" s="903"/>
      <c r="F34" s="903"/>
      <c r="G34" s="903"/>
      <c r="H34" s="903"/>
      <c r="I34" s="903"/>
      <c r="J34" s="420"/>
      <c r="K34" s="420"/>
    </row>
    <row r="35" spans="1:11" ht="34.9" customHeight="1" x14ac:dyDescent="0.25">
      <c r="A35" s="904" t="s">
        <v>1086</v>
      </c>
      <c r="B35" s="904"/>
      <c r="C35" s="904"/>
      <c r="D35" s="904"/>
      <c r="E35" s="904"/>
      <c r="F35" s="904"/>
      <c r="G35" s="904"/>
      <c r="H35" s="904"/>
      <c r="I35" s="904"/>
      <c r="J35" s="420"/>
      <c r="K35" s="420"/>
    </row>
  </sheetData>
  <mergeCells count="19">
    <mergeCell ref="A34:I34"/>
    <mergeCell ref="A35:I35"/>
    <mergeCell ref="L3:M3"/>
    <mergeCell ref="A15:I15"/>
    <mergeCell ref="A16:I16"/>
    <mergeCell ref="B18:C18"/>
    <mergeCell ref="D18:E18"/>
    <mergeCell ref="F18:G18"/>
    <mergeCell ref="H18:I18"/>
    <mergeCell ref="A1:M1"/>
    <mergeCell ref="B2:E2"/>
    <mergeCell ref="F2:I2"/>
    <mergeCell ref="J2:M2"/>
    <mergeCell ref="A3:A4"/>
    <mergeCell ref="B3:C3"/>
    <mergeCell ref="D3:E3"/>
    <mergeCell ref="F3:G3"/>
    <mergeCell ref="H3:I3"/>
    <mergeCell ref="J3:K3"/>
  </mergeCells>
  <conditionalFormatting sqref="B5:M12">
    <cfRule type="expression" dxfId="1" priority="2">
      <formula>MOD(ROW(),2)=0</formula>
    </cfRule>
  </conditionalFormatting>
  <conditionalFormatting sqref="B20:I31">
    <cfRule type="expression" dxfId="0" priority="1">
      <formula>MOD(ROW(),2)=0</formula>
    </cfRule>
  </conditionalFormatting>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4" sqref="B4"/>
    </sheetView>
  </sheetViews>
  <sheetFormatPr defaultColWidth="9.140625" defaultRowHeight="12.75" x14ac:dyDescent="0.2"/>
  <cols>
    <col min="1" max="1" width="28" style="19" customWidth="1"/>
    <col min="2" max="2" width="15.28515625" style="5" customWidth="1"/>
    <col min="3" max="3" width="14.5703125" style="5" customWidth="1"/>
    <col min="4" max="16384" width="9.140625" style="5"/>
  </cols>
  <sheetData>
    <row r="1" spans="1:5" ht="42.75" customHeight="1" x14ac:dyDescent="0.25">
      <c r="A1" s="865" t="s">
        <v>1087</v>
      </c>
      <c r="B1" s="854"/>
      <c r="C1" s="855"/>
      <c r="E1" s="190"/>
    </row>
    <row r="2" spans="1:5" s="9" customFormat="1" ht="41.45" customHeight="1" x14ac:dyDescent="0.2">
      <c r="A2" s="460" t="s">
        <v>77</v>
      </c>
      <c r="B2" s="338" t="s">
        <v>1088</v>
      </c>
      <c r="C2" s="421" t="s">
        <v>1089</v>
      </c>
    </row>
    <row r="3" spans="1:5" s="16" customFormat="1" x14ac:dyDescent="0.2">
      <c r="A3" s="83" t="s">
        <v>85</v>
      </c>
      <c r="B3" s="579">
        <v>4</v>
      </c>
      <c r="C3" s="580">
        <v>2</v>
      </c>
    </row>
    <row r="4" spans="1:5" s="16" customFormat="1" x14ac:dyDescent="0.2">
      <c r="A4" s="83" t="s">
        <v>112</v>
      </c>
      <c r="B4" s="579">
        <v>0</v>
      </c>
      <c r="C4" s="580">
        <v>0</v>
      </c>
    </row>
    <row r="5" spans="1:5" s="16" customFormat="1" x14ac:dyDescent="0.2">
      <c r="A5" s="40" t="s">
        <v>113</v>
      </c>
      <c r="B5" s="583">
        <v>6</v>
      </c>
      <c r="C5" s="584">
        <v>1</v>
      </c>
    </row>
    <row r="6" spans="1:5" ht="12.75" customHeight="1" x14ac:dyDescent="0.2">
      <c r="A6" s="99" t="s">
        <v>114</v>
      </c>
      <c r="B6" s="579">
        <v>5</v>
      </c>
      <c r="C6" s="580">
        <v>9</v>
      </c>
    </row>
    <row r="7" spans="1:5" ht="12.75" customHeight="1" x14ac:dyDescent="0.2">
      <c r="A7" s="38" t="s">
        <v>115</v>
      </c>
      <c r="B7" s="577">
        <v>0</v>
      </c>
      <c r="C7" s="578">
        <v>0</v>
      </c>
    </row>
    <row r="8" spans="1:5" x14ac:dyDescent="0.2">
      <c r="A8" s="38" t="s">
        <v>116</v>
      </c>
      <c r="B8" s="579">
        <v>8</v>
      </c>
      <c r="C8" s="580">
        <v>15</v>
      </c>
    </row>
    <row r="9" spans="1:5" x14ac:dyDescent="0.2">
      <c r="A9" s="38" t="s">
        <v>117</v>
      </c>
      <c r="B9" s="579">
        <v>9</v>
      </c>
      <c r="C9" s="580">
        <v>8</v>
      </c>
    </row>
    <row r="10" spans="1:5" x14ac:dyDescent="0.2">
      <c r="A10" s="38" t="s">
        <v>118</v>
      </c>
      <c r="B10" s="577">
        <v>0</v>
      </c>
      <c r="C10" s="578">
        <v>0</v>
      </c>
    </row>
    <row r="11" spans="1:5" x14ac:dyDescent="0.2">
      <c r="A11" s="38" t="s">
        <v>119</v>
      </c>
      <c r="B11" s="579">
        <v>105</v>
      </c>
      <c r="C11" s="580">
        <v>24</v>
      </c>
    </row>
    <row r="12" spans="1:5" ht="25.5" x14ac:dyDescent="0.2">
      <c r="A12" s="38" t="s">
        <v>120</v>
      </c>
      <c r="B12" s="583">
        <v>4</v>
      </c>
      <c r="C12" s="584">
        <v>2</v>
      </c>
    </row>
    <row r="13" spans="1:5" x14ac:dyDescent="0.2">
      <c r="A13" s="83" t="s">
        <v>121</v>
      </c>
      <c r="B13" s="577">
        <v>0</v>
      </c>
      <c r="C13" s="578">
        <v>0</v>
      </c>
    </row>
    <row r="14" spans="1:5" x14ac:dyDescent="0.2">
      <c r="A14" s="38" t="s">
        <v>122</v>
      </c>
      <c r="B14" s="579">
        <v>11</v>
      </c>
      <c r="C14" s="580">
        <v>6</v>
      </c>
    </row>
    <row r="15" spans="1:5" x14ac:dyDescent="0.2">
      <c r="A15" s="38" t="s">
        <v>123</v>
      </c>
      <c r="B15" s="579">
        <v>5</v>
      </c>
      <c r="C15" s="580">
        <v>12</v>
      </c>
    </row>
    <row r="16" spans="1:5" x14ac:dyDescent="0.2">
      <c r="A16" s="38" t="s">
        <v>124</v>
      </c>
      <c r="B16" s="579">
        <v>6</v>
      </c>
      <c r="C16" s="580">
        <v>8</v>
      </c>
    </row>
    <row r="17" spans="1:3" x14ac:dyDescent="0.2">
      <c r="A17" s="38" t="s">
        <v>125</v>
      </c>
      <c r="B17" s="579">
        <v>14</v>
      </c>
      <c r="C17" s="580">
        <v>21</v>
      </c>
    </row>
    <row r="18" spans="1:3" x14ac:dyDescent="0.2">
      <c r="A18" s="38" t="s">
        <v>126</v>
      </c>
      <c r="B18" s="579">
        <v>2</v>
      </c>
      <c r="C18" s="580">
        <v>1</v>
      </c>
    </row>
    <row r="19" spans="1:3" x14ac:dyDescent="0.2">
      <c r="A19" s="38" t="s">
        <v>127</v>
      </c>
      <c r="B19" s="579">
        <v>2</v>
      </c>
      <c r="C19" s="580">
        <v>6</v>
      </c>
    </row>
    <row r="20" spans="1:3" x14ac:dyDescent="0.2">
      <c r="A20" s="422" t="s">
        <v>407</v>
      </c>
      <c r="B20" s="579">
        <v>2</v>
      </c>
      <c r="C20" s="580">
        <v>6</v>
      </c>
    </row>
    <row r="21" spans="1:3" ht="13.5" thickBot="1" x14ac:dyDescent="0.25">
      <c r="A21" s="130" t="s">
        <v>82</v>
      </c>
      <c r="B21" s="581">
        <f>SUM(B3:B20)</f>
        <v>183</v>
      </c>
      <c r="C21" s="582">
        <f>SUM(C3:C20)</f>
        <v>121</v>
      </c>
    </row>
    <row r="22" spans="1:3" x14ac:dyDescent="0.2">
      <c r="A22" s="423"/>
      <c r="B22" s="423"/>
      <c r="C22" s="423"/>
    </row>
    <row r="23" spans="1:3" x14ac:dyDescent="0.2">
      <c r="A23" s="36" t="s">
        <v>131</v>
      </c>
    </row>
    <row r="24" spans="1:3" x14ac:dyDescent="0.2">
      <c r="A24" s="731" t="s">
        <v>1090</v>
      </c>
      <c r="B24" s="731"/>
      <c r="C24" s="731"/>
    </row>
  </sheetData>
  <mergeCells count="2">
    <mergeCell ref="A1:C1"/>
    <mergeCell ref="A24:C2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workbookViewId="0">
      <selection activeCell="B6" sqref="B6"/>
    </sheetView>
  </sheetViews>
  <sheetFormatPr defaultColWidth="9.140625" defaultRowHeight="12.75" x14ac:dyDescent="0.2"/>
  <cols>
    <col min="1" max="1" width="33" style="19" bestFit="1" customWidth="1"/>
    <col min="2" max="2" width="19.140625" style="439" customWidth="1"/>
    <col min="3" max="3" width="22.28515625" style="439" customWidth="1"/>
    <col min="4" max="4" width="19.28515625" style="439" customWidth="1"/>
    <col min="5" max="6" width="25.140625" style="439" customWidth="1"/>
    <col min="7" max="7" width="19" style="5" customWidth="1"/>
    <col min="8" max="16384" width="9.140625" style="5"/>
  </cols>
  <sheetData>
    <row r="1" spans="1:13" ht="25.5" customHeight="1" x14ac:dyDescent="0.2">
      <c r="A1" s="865" t="s">
        <v>1091</v>
      </c>
      <c r="B1" s="908"/>
      <c r="C1" s="908"/>
      <c r="D1" s="908"/>
      <c r="E1" s="908"/>
      <c r="F1" s="908"/>
      <c r="G1" s="909"/>
    </row>
    <row r="2" spans="1:13" s="9" customFormat="1" ht="30" customHeight="1" x14ac:dyDescent="0.2">
      <c r="A2" s="460" t="s">
        <v>77</v>
      </c>
      <c r="B2" s="910" t="s">
        <v>1092</v>
      </c>
      <c r="C2" s="910"/>
      <c r="D2" s="910"/>
      <c r="E2" s="910" t="s">
        <v>1093</v>
      </c>
      <c r="F2" s="910"/>
      <c r="G2" s="911"/>
      <c r="H2" s="5"/>
      <c r="I2" s="5"/>
      <c r="J2" s="5"/>
      <c r="K2" s="5"/>
      <c r="L2" s="5"/>
      <c r="M2" s="424"/>
    </row>
    <row r="3" spans="1:13" s="9" customFormat="1" ht="46.15" customHeight="1" x14ac:dyDescent="0.2">
      <c r="A3" s="425"/>
      <c r="B3" s="426" t="s">
        <v>1094</v>
      </c>
      <c r="C3" s="426" t="s">
        <v>1095</v>
      </c>
      <c r="D3" s="427" t="s">
        <v>1096</v>
      </c>
      <c r="E3" s="428" t="s">
        <v>1094</v>
      </c>
      <c r="F3" s="428" t="s">
        <v>1095</v>
      </c>
      <c r="G3" s="427" t="s">
        <v>1096</v>
      </c>
      <c r="H3" s="5"/>
      <c r="I3" s="5"/>
      <c r="J3" s="5"/>
      <c r="K3" s="5"/>
      <c r="L3" s="5"/>
      <c r="M3" s="424"/>
    </row>
    <row r="4" spans="1:13" s="16" customFormat="1" ht="13.5" customHeight="1" x14ac:dyDescent="0.2">
      <c r="A4" s="27" t="s">
        <v>85</v>
      </c>
      <c r="B4" s="443">
        <v>29</v>
      </c>
      <c r="C4" s="443">
        <v>19</v>
      </c>
      <c r="D4" s="443">
        <v>3</v>
      </c>
      <c r="E4" s="429">
        <v>0</v>
      </c>
      <c r="F4" s="429">
        <v>0</v>
      </c>
      <c r="G4" s="430">
        <v>0</v>
      </c>
      <c r="H4" s="5"/>
      <c r="I4" s="5"/>
      <c r="J4" s="5"/>
      <c r="K4" s="5"/>
      <c r="L4" s="5"/>
    </row>
    <row r="5" spans="1:13" s="16" customFormat="1" ht="13.5" customHeight="1" x14ac:dyDescent="0.2">
      <c r="A5" s="431" t="s">
        <v>454</v>
      </c>
      <c r="B5" s="455">
        <v>7</v>
      </c>
      <c r="C5" s="455">
        <v>7</v>
      </c>
      <c r="D5" s="455">
        <v>1</v>
      </c>
      <c r="E5" s="432">
        <v>0</v>
      </c>
      <c r="F5" s="432">
        <v>0</v>
      </c>
      <c r="G5" s="433">
        <v>0</v>
      </c>
      <c r="H5" s="5"/>
      <c r="I5" s="5"/>
      <c r="J5" s="5"/>
      <c r="K5" s="5"/>
      <c r="L5" s="5"/>
    </row>
    <row r="6" spans="1:13" s="16" customFormat="1" x14ac:dyDescent="0.2">
      <c r="A6" s="27" t="s">
        <v>112</v>
      </c>
      <c r="B6" s="429">
        <v>11</v>
      </c>
      <c r="C6" s="429">
        <v>13</v>
      </c>
      <c r="D6" s="429">
        <v>1</v>
      </c>
      <c r="E6" s="429">
        <v>0</v>
      </c>
      <c r="F6" s="429">
        <v>0</v>
      </c>
      <c r="G6" s="430">
        <v>50</v>
      </c>
      <c r="H6" s="5"/>
      <c r="I6" s="5"/>
      <c r="J6" s="5"/>
      <c r="K6" s="5"/>
      <c r="L6" s="5"/>
    </row>
    <row r="7" spans="1:13" s="16" customFormat="1" x14ac:dyDescent="0.2">
      <c r="A7" s="431" t="s">
        <v>454</v>
      </c>
      <c r="B7" s="432">
        <v>4</v>
      </c>
      <c r="C7" s="432">
        <v>6</v>
      </c>
      <c r="D7" s="432">
        <v>1</v>
      </c>
      <c r="E7" s="432">
        <v>0</v>
      </c>
      <c r="F7" s="432">
        <v>0</v>
      </c>
      <c r="G7" s="433">
        <v>25</v>
      </c>
      <c r="H7" s="5"/>
      <c r="I7" s="5"/>
      <c r="J7" s="5"/>
      <c r="K7" s="5"/>
      <c r="L7" s="5"/>
    </row>
    <row r="8" spans="1:13" x14ac:dyDescent="0.2">
      <c r="A8" s="27" t="s">
        <v>113</v>
      </c>
      <c r="B8" s="429">
        <v>23</v>
      </c>
      <c r="C8" s="429">
        <v>23</v>
      </c>
      <c r="D8" s="429">
        <v>7</v>
      </c>
      <c r="E8" s="429">
        <v>0</v>
      </c>
      <c r="F8" s="429">
        <v>0</v>
      </c>
      <c r="G8" s="430">
        <v>0</v>
      </c>
    </row>
    <row r="9" spans="1:13" x14ac:dyDescent="0.2">
      <c r="A9" s="431" t="s">
        <v>454</v>
      </c>
      <c r="B9" s="432">
        <v>16</v>
      </c>
      <c r="C9" s="432">
        <v>16</v>
      </c>
      <c r="D9" s="432">
        <v>5</v>
      </c>
      <c r="E9" s="432">
        <v>0</v>
      </c>
      <c r="F9" s="432">
        <v>0</v>
      </c>
      <c r="G9" s="433">
        <v>0</v>
      </c>
    </row>
    <row r="10" spans="1:13" x14ac:dyDescent="0.2">
      <c r="A10" s="27" t="s">
        <v>114</v>
      </c>
      <c r="B10" s="443">
        <v>128</v>
      </c>
      <c r="C10" s="443">
        <v>41</v>
      </c>
      <c r="D10" s="443">
        <v>9</v>
      </c>
      <c r="E10" s="443">
        <v>33</v>
      </c>
      <c r="F10" s="443">
        <v>2</v>
      </c>
      <c r="G10" s="445">
        <v>165</v>
      </c>
    </row>
    <row r="11" spans="1:13" x14ac:dyDescent="0.2">
      <c r="A11" s="431" t="s">
        <v>454</v>
      </c>
      <c r="B11" s="455">
        <v>39</v>
      </c>
      <c r="C11" s="455">
        <v>17</v>
      </c>
      <c r="D11" s="455">
        <v>6</v>
      </c>
      <c r="E11" s="455">
        <v>12</v>
      </c>
      <c r="F11" s="455">
        <v>1</v>
      </c>
      <c r="G11" s="585">
        <v>87</v>
      </c>
    </row>
    <row r="12" spans="1:13" ht="15" customHeight="1" x14ac:dyDescent="0.2">
      <c r="A12" s="27" t="s">
        <v>115</v>
      </c>
      <c r="B12" s="429">
        <v>1552</v>
      </c>
      <c r="C12" s="429">
        <v>0</v>
      </c>
      <c r="D12" s="429">
        <v>0</v>
      </c>
      <c r="E12" s="429">
        <v>0</v>
      </c>
      <c r="F12" s="429">
        <v>0</v>
      </c>
      <c r="G12" s="430">
        <v>0</v>
      </c>
    </row>
    <row r="13" spans="1:13" ht="15" customHeight="1" x14ac:dyDescent="0.2">
      <c r="A13" s="431" t="s">
        <v>454</v>
      </c>
      <c r="B13" s="432">
        <v>689</v>
      </c>
      <c r="C13" s="432">
        <v>0</v>
      </c>
      <c r="D13" s="432">
        <v>0</v>
      </c>
      <c r="E13" s="432">
        <v>0</v>
      </c>
      <c r="F13" s="432">
        <v>0</v>
      </c>
      <c r="G13" s="433">
        <v>0</v>
      </c>
    </row>
    <row r="14" spans="1:13" x14ac:dyDescent="0.2">
      <c r="A14" s="27" t="s">
        <v>116</v>
      </c>
      <c r="B14" s="429">
        <v>469</v>
      </c>
      <c r="C14" s="429">
        <v>17</v>
      </c>
      <c r="D14" s="429">
        <v>83</v>
      </c>
      <c r="E14" s="429">
        <v>86</v>
      </c>
      <c r="F14" s="429">
        <v>28</v>
      </c>
      <c r="G14" s="430">
        <v>20</v>
      </c>
    </row>
    <row r="15" spans="1:13" x14ac:dyDescent="0.2">
      <c r="A15" s="431" t="s">
        <v>454</v>
      </c>
      <c r="B15" s="432">
        <v>182</v>
      </c>
      <c r="C15" s="432">
        <v>10</v>
      </c>
      <c r="D15" s="432">
        <v>79</v>
      </c>
      <c r="E15" s="432">
        <v>66</v>
      </c>
      <c r="F15" s="432">
        <v>11</v>
      </c>
      <c r="G15" s="433">
        <v>18</v>
      </c>
    </row>
    <row r="16" spans="1:13" x14ac:dyDescent="0.2">
      <c r="A16" s="27" t="s">
        <v>117</v>
      </c>
      <c r="B16" s="429">
        <v>266</v>
      </c>
      <c r="C16" s="429">
        <v>51</v>
      </c>
      <c r="D16" s="429">
        <v>297</v>
      </c>
      <c r="E16" s="429">
        <v>0</v>
      </c>
      <c r="F16" s="429">
        <v>7</v>
      </c>
      <c r="G16" s="430">
        <v>335</v>
      </c>
    </row>
    <row r="17" spans="1:7" x14ac:dyDescent="0.2">
      <c r="A17" s="431" t="s">
        <v>454</v>
      </c>
      <c r="B17" s="432">
        <v>161</v>
      </c>
      <c r="C17" s="432">
        <v>38</v>
      </c>
      <c r="D17" s="432">
        <v>279</v>
      </c>
      <c r="E17" s="432">
        <v>0</v>
      </c>
      <c r="F17" s="432">
        <v>6</v>
      </c>
      <c r="G17" s="433">
        <v>312</v>
      </c>
    </row>
    <row r="18" spans="1:7" x14ac:dyDescent="0.2">
      <c r="A18" s="27" t="s">
        <v>118</v>
      </c>
      <c r="B18" s="429">
        <v>51</v>
      </c>
      <c r="C18" s="429">
        <v>0</v>
      </c>
      <c r="D18" s="429">
        <v>0</v>
      </c>
      <c r="E18" s="429">
        <v>0</v>
      </c>
      <c r="F18" s="429">
        <v>0</v>
      </c>
      <c r="G18" s="430">
        <v>0</v>
      </c>
    </row>
    <row r="19" spans="1:7" x14ac:dyDescent="0.2">
      <c r="A19" s="431" t="s">
        <v>454</v>
      </c>
      <c r="B19" s="432">
        <v>15</v>
      </c>
      <c r="C19" s="432">
        <v>0</v>
      </c>
      <c r="D19" s="432">
        <v>0</v>
      </c>
      <c r="E19" s="432">
        <v>0</v>
      </c>
      <c r="F19" s="432">
        <v>0</v>
      </c>
      <c r="G19" s="433">
        <v>0</v>
      </c>
    </row>
    <row r="20" spans="1:7" x14ac:dyDescent="0.2">
      <c r="A20" s="27" t="s">
        <v>119</v>
      </c>
      <c r="B20" s="429">
        <v>8</v>
      </c>
      <c r="C20" s="429">
        <v>36</v>
      </c>
      <c r="D20" s="429">
        <v>14</v>
      </c>
      <c r="E20" s="429">
        <v>1</v>
      </c>
      <c r="F20" s="429">
        <v>0</v>
      </c>
      <c r="G20" s="430">
        <v>86</v>
      </c>
    </row>
    <row r="21" spans="1:7" x14ac:dyDescent="0.2">
      <c r="A21" s="431" t="s">
        <v>454</v>
      </c>
      <c r="B21" s="432">
        <v>5</v>
      </c>
      <c r="C21" s="432">
        <v>10</v>
      </c>
      <c r="D21" s="432">
        <v>4</v>
      </c>
      <c r="E21" s="432">
        <v>0</v>
      </c>
      <c r="F21" s="432">
        <v>0</v>
      </c>
      <c r="G21" s="433">
        <v>0</v>
      </c>
    </row>
    <row r="22" spans="1:7" x14ac:dyDescent="0.2">
      <c r="A22" s="27" t="s">
        <v>120</v>
      </c>
      <c r="B22" s="429">
        <v>10</v>
      </c>
      <c r="C22" s="429">
        <v>0</v>
      </c>
      <c r="D22" s="429">
        <v>0</v>
      </c>
      <c r="E22" s="429">
        <v>0</v>
      </c>
      <c r="F22" s="429">
        <v>0</v>
      </c>
      <c r="G22" s="430">
        <v>980</v>
      </c>
    </row>
    <row r="23" spans="1:7" x14ac:dyDescent="0.2">
      <c r="A23" s="431" t="s">
        <v>454</v>
      </c>
      <c r="B23" s="432">
        <v>6</v>
      </c>
      <c r="C23" s="432">
        <v>0</v>
      </c>
      <c r="D23" s="432">
        <v>0</v>
      </c>
      <c r="E23" s="432">
        <v>0</v>
      </c>
      <c r="F23" s="432">
        <v>0</v>
      </c>
      <c r="G23" s="433">
        <v>720</v>
      </c>
    </row>
    <row r="24" spans="1:7" x14ac:dyDescent="0.2">
      <c r="A24" s="27" t="s">
        <v>121</v>
      </c>
      <c r="B24" s="429">
        <v>0</v>
      </c>
      <c r="C24" s="429">
        <v>0</v>
      </c>
      <c r="D24" s="429">
        <v>0</v>
      </c>
      <c r="E24" s="429">
        <v>0</v>
      </c>
      <c r="F24" s="429">
        <v>0</v>
      </c>
      <c r="G24" s="430">
        <v>0</v>
      </c>
    </row>
    <row r="25" spans="1:7" x14ac:dyDescent="0.2">
      <c r="A25" s="431" t="s">
        <v>454</v>
      </c>
      <c r="B25" s="432">
        <v>0</v>
      </c>
      <c r="C25" s="432">
        <v>0</v>
      </c>
      <c r="D25" s="432">
        <v>0</v>
      </c>
      <c r="E25" s="432">
        <v>0</v>
      </c>
      <c r="F25" s="432">
        <v>0</v>
      </c>
      <c r="G25" s="433">
        <v>0</v>
      </c>
    </row>
    <row r="26" spans="1:7" x14ac:dyDescent="0.2">
      <c r="A26" s="27" t="s">
        <v>122</v>
      </c>
      <c r="B26" s="429">
        <v>607</v>
      </c>
      <c r="C26" s="429">
        <v>863</v>
      </c>
      <c r="D26" s="429">
        <v>138</v>
      </c>
      <c r="E26" s="429">
        <v>73</v>
      </c>
      <c r="F26" s="429">
        <v>287</v>
      </c>
      <c r="G26" s="430">
        <v>0</v>
      </c>
    </row>
    <row r="27" spans="1:7" x14ac:dyDescent="0.2">
      <c r="A27" s="431" t="s">
        <v>454</v>
      </c>
      <c r="B27" s="432">
        <v>175</v>
      </c>
      <c r="C27" s="432">
        <v>293</v>
      </c>
      <c r="D27" s="432">
        <v>87</v>
      </c>
      <c r="E27" s="432">
        <v>18</v>
      </c>
      <c r="F27" s="432">
        <v>106</v>
      </c>
      <c r="G27" s="433">
        <v>0</v>
      </c>
    </row>
    <row r="28" spans="1:7" x14ac:dyDescent="0.2">
      <c r="A28" s="27" t="s">
        <v>123</v>
      </c>
      <c r="B28" s="429">
        <v>27</v>
      </c>
      <c r="C28" s="429">
        <v>1</v>
      </c>
      <c r="D28" s="429">
        <v>0</v>
      </c>
      <c r="E28" s="429">
        <v>0</v>
      </c>
      <c r="F28" s="429">
        <v>0</v>
      </c>
      <c r="G28" s="430">
        <v>0</v>
      </c>
    </row>
    <row r="29" spans="1:7" x14ac:dyDescent="0.2">
      <c r="A29" s="431" t="s">
        <v>454</v>
      </c>
      <c r="B29" s="432">
        <v>0</v>
      </c>
      <c r="C29" s="432">
        <v>0</v>
      </c>
      <c r="D29" s="432">
        <v>0</v>
      </c>
      <c r="E29" s="432">
        <v>0</v>
      </c>
      <c r="F29" s="432">
        <v>0</v>
      </c>
      <c r="G29" s="433">
        <v>0</v>
      </c>
    </row>
    <row r="30" spans="1:7" x14ac:dyDescent="0.2">
      <c r="A30" s="27" t="s">
        <v>124</v>
      </c>
      <c r="B30" s="429">
        <v>85</v>
      </c>
      <c r="C30" s="429">
        <v>20</v>
      </c>
      <c r="D30" s="429">
        <v>1010</v>
      </c>
      <c r="E30" s="429">
        <v>0</v>
      </c>
      <c r="F30" s="429">
        <v>0</v>
      </c>
      <c r="G30" s="430">
        <v>160</v>
      </c>
    </row>
    <row r="31" spans="1:7" x14ac:dyDescent="0.2">
      <c r="A31" s="431" t="s">
        <v>454</v>
      </c>
      <c r="B31" s="432">
        <v>59</v>
      </c>
      <c r="C31" s="432">
        <v>14</v>
      </c>
      <c r="D31" s="432">
        <v>930</v>
      </c>
      <c r="E31" s="432">
        <v>0</v>
      </c>
      <c r="F31" s="432">
        <v>0</v>
      </c>
      <c r="G31" s="433">
        <v>90</v>
      </c>
    </row>
    <row r="32" spans="1:7" x14ac:dyDescent="0.2">
      <c r="A32" s="27" t="s">
        <v>125</v>
      </c>
      <c r="B32" s="456">
        <v>459</v>
      </c>
      <c r="C32" s="456">
        <v>246</v>
      </c>
      <c r="D32" s="456">
        <v>5</v>
      </c>
      <c r="E32" s="456">
        <v>0</v>
      </c>
      <c r="F32" s="456">
        <v>45</v>
      </c>
      <c r="G32" s="457">
        <v>0</v>
      </c>
    </row>
    <row r="33" spans="1:7" x14ac:dyDescent="0.2">
      <c r="A33" s="431" t="s">
        <v>454</v>
      </c>
      <c r="B33" s="458">
        <v>127</v>
      </c>
      <c r="C33" s="458">
        <v>68</v>
      </c>
      <c r="D33" s="458">
        <v>2</v>
      </c>
      <c r="E33" s="458">
        <v>0</v>
      </c>
      <c r="F33" s="458">
        <v>13</v>
      </c>
      <c r="G33" s="459">
        <v>0</v>
      </c>
    </row>
    <row r="34" spans="1:7" x14ac:dyDescent="0.2">
      <c r="A34" s="27" t="s">
        <v>126</v>
      </c>
      <c r="B34" s="429">
        <v>26</v>
      </c>
      <c r="C34" s="429">
        <v>20</v>
      </c>
      <c r="D34" s="429">
        <v>16</v>
      </c>
      <c r="E34" s="429">
        <v>63</v>
      </c>
      <c r="F34" s="429">
        <v>18</v>
      </c>
      <c r="G34" s="430">
        <v>226</v>
      </c>
    </row>
    <row r="35" spans="1:7" x14ac:dyDescent="0.2">
      <c r="A35" s="431" t="s">
        <v>454</v>
      </c>
      <c r="B35" s="432">
        <v>19</v>
      </c>
      <c r="C35" s="432">
        <v>15</v>
      </c>
      <c r="D35" s="432">
        <v>13</v>
      </c>
      <c r="E35" s="432">
        <v>35</v>
      </c>
      <c r="F35" s="432">
        <v>10</v>
      </c>
      <c r="G35" s="433">
        <v>128</v>
      </c>
    </row>
    <row r="36" spans="1:7" x14ac:dyDescent="0.2">
      <c r="A36" s="27" t="s">
        <v>127</v>
      </c>
      <c r="B36" s="429">
        <v>28</v>
      </c>
      <c r="C36" s="429">
        <v>16</v>
      </c>
      <c r="D36" s="429">
        <v>27</v>
      </c>
      <c r="E36" s="429">
        <v>6</v>
      </c>
      <c r="F36" s="429">
        <v>8</v>
      </c>
      <c r="G36" s="430">
        <v>3</v>
      </c>
    </row>
    <row r="37" spans="1:7" x14ac:dyDescent="0.2">
      <c r="A37" s="431" t="s">
        <v>454</v>
      </c>
      <c r="B37" s="432">
        <v>20</v>
      </c>
      <c r="C37" s="432">
        <v>10</v>
      </c>
      <c r="D37" s="432">
        <v>19</v>
      </c>
      <c r="E37" s="432">
        <v>5</v>
      </c>
      <c r="F37" s="432">
        <v>5</v>
      </c>
      <c r="G37" s="433">
        <v>2</v>
      </c>
    </row>
    <row r="38" spans="1:7" x14ac:dyDescent="0.2">
      <c r="A38" s="434" t="s">
        <v>82</v>
      </c>
      <c r="B38" s="435">
        <f>SUM(B4,B6,B8,B10,B12,B14,B16,B18,B20,B22,B24,B26,B28,B30,B32,B34,B36)</f>
        <v>3779</v>
      </c>
      <c r="C38" s="435">
        <f t="shared" ref="C38:G39" si="0">SUM(C4,C6,C8,C10,C12,C14,C16,C18,C20,C22,C24,C26,C28,C30,C32,C34,C36)</f>
        <v>1366</v>
      </c>
      <c r="D38" s="435">
        <f t="shared" si="0"/>
        <v>1610</v>
      </c>
      <c r="E38" s="435">
        <f t="shared" si="0"/>
        <v>262</v>
      </c>
      <c r="F38" s="435">
        <f t="shared" si="0"/>
        <v>395</v>
      </c>
      <c r="G38" s="436">
        <f t="shared" si="0"/>
        <v>2025</v>
      </c>
    </row>
    <row r="39" spans="1:7" ht="13.5" thickBot="1" x14ac:dyDescent="0.25">
      <c r="A39" s="86" t="s">
        <v>454</v>
      </c>
      <c r="B39" s="437">
        <f>SUM(B5,B7,B9,B11,B13,B15,B17,B19,B21,B23,B25,B27,B29,B31,B33,B35,B37)</f>
        <v>1524</v>
      </c>
      <c r="C39" s="437">
        <f t="shared" si="0"/>
        <v>504</v>
      </c>
      <c r="D39" s="437">
        <f t="shared" si="0"/>
        <v>1426</v>
      </c>
      <c r="E39" s="437">
        <f t="shared" si="0"/>
        <v>136</v>
      </c>
      <c r="F39" s="437">
        <f t="shared" si="0"/>
        <v>152</v>
      </c>
      <c r="G39" s="438">
        <f t="shared" si="0"/>
        <v>1382</v>
      </c>
    </row>
    <row r="41" spans="1:7" x14ac:dyDescent="0.2">
      <c r="A41" s="750" t="s">
        <v>1097</v>
      </c>
      <c r="B41" s="750"/>
      <c r="C41" s="750"/>
      <c r="D41" s="750"/>
      <c r="E41" s="750"/>
      <c r="F41" s="750"/>
      <c r="G41" s="750"/>
    </row>
    <row r="42" spans="1:7" x14ac:dyDescent="0.2">
      <c r="A42" s="731" t="s">
        <v>1098</v>
      </c>
      <c r="B42" s="731"/>
      <c r="C42" s="731"/>
      <c r="D42" s="731"/>
      <c r="E42" s="731"/>
      <c r="F42" s="731"/>
      <c r="G42" s="731"/>
    </row>
    <row r="43" spans="1:7" x14ac:dyDescent="0.2">
      <c r="A43" s="731" t="s">
        <v>1099</v>
      </c>
      <c r="B43" s="731"/>
      <c r="C43" s="731"/>
      <c r="D43" s="731"/>
      <c r="E43" s="731"/>
      <c r="F43" s="731"/>
      <c r="G43" s="731"/>
    </row>
  </sheetData>
  <mergeCells count="6">
    <mergeCell ref="A43:G43"/>
    <mergeCell ref="A1:G1"/>
    <mergeCell ref="B2:D2"/>
    <mergeCell ref="E2:G2"/>
    <mergeCell ref="A41:G41"/>
    <mergeCell ref="A42:G42"/>
  </mergeCells>
  <pageMargins left="0.25" right="0.25" top="0.75" bottom="0.75" header="0.3" footer="0.3"/>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C6" sqref="C6"/>
    </sheetView>
  </sheetViews>
  <sheetFormatPr defaultColWidth="9.140625" defaultRowHeight="12.75" x14ac:dyDescent="0.2"/>
  <cols>
    <col min="1" max="1" width="40.7109375" style="19" customWidth="1"/>
    <col min="2" max="2" width="17.7109375" style="439" customWidth="1"/>
    <col min="3" max="7" width="10.7109375" style="439" customWidth="1"/>
    <col min="8" max="8" width="10.7109375" style="5" customWidth="1"/>
    <col min="9" max="16384" width="9.140625" style="5"/>
  </cols>
  <sheetData>
    <row r="1" spans="1:8" ht="55.5" customHeight="1" thickBot="1" x14ac:dyDescent="0.25">
      <c r="A1" s="912" t="s">
        <v>1100</v>
      </c>
      <c r="B1" s="913"/>
      <c r="C1" s="914"/>
      <c r="D1" s="914"/>
      <c r="E1" s="914"/>
      <c r="F1" s="914"/>
      <c r="G1" s="914"/>
      <c r="H1" s="915"/>
    </row>
    <row r="2" spans="1:8" s="9" customFormat="1" x14ac:dyDescent="0.2">
      <c r="A2" s="790" t="s">
        <v>77</v>
      </c>
      <c r="B2" s="917" t="s">
        <v>1101</v>
      </c>
      <c r="C2" s="919" t="s">
        <v>1102</v>
      </c>
      <c r="D2" s="920"/>
      <c r="E2" s="920"/>
      <c r="F2" s="920"/>
      <c r="G2" s="920"/>
      <c r="H2" s="921"/>
    </row>
    <row r="3" spans="1:8" s="9" customFormat="1" x14ac:dyDescent="0.2">
      <c r="A3" s="790"/>
      <c r="B3" s="917"/>
      <c r="C3" s="745" t="s">
        <v>78</v>
      </c>
      <c r="D3" s="922"/>
      <c r="E3" s="745" t="s">
        <v>79</v>
      </c>
      <c r="F3" s="922"/>
      <c r="G3" s="745" t="s">
        <v>80</v>
      </c>
      <c r="H3" s="923"/>
    </row>
    <row r="4" spans="1:8" s="9" customFormat="1" ht="39" customHeight="1" x14ac:dyDescent="0.2">
      <c r="A4" s="916"/>
      <c r="B4" s="918"/>
      <c r="C4" s="441" t="s">
        <v>1103</v>
      </c>
      <c r="D4" s="441" t="s">
        <v>1104</v>
      </c>
      <c r="E4" s="441" t="s">
        <v>1103</v>
      </c>
      <c r="F4" s="441" t="s">
        <v>1104</v>
      </c>
      <c r="G4" s="441" t="s">
        <v>1103</v>
      </c>
      <c r="H4" s="442" t="s">
        <v>1104</v>
      </c>
    </row>
    <row r="5" spans="1:8" s="16" customFormat="1" ht="15.75" customHeight="1" x14ac:dyDescent="0.2">
      <c r="A5" s="17" t="s">
        <v>85</v>
      </c>
      <c r="B5" s="443">
        <v>0</v>
      </c>
      <c r="C5" s="444"/>
      <c r="D5" s="444"/>
      <c r="E5" s="444"/>
      <c r="F5" s="444"/>
      <c r="G5" s="444"/>
      <c r="H5" s="445"/>
    </row>
    <row r="6" spans="1:8" s="16" customFormat="1" x14ac:dyDescent="0.2">
      <c r="A6" s="17" t="s">
        <v>112</v>
      </c>
      <c r="B6" s="446">
        <v>1</v>
      </c>
      <c r="C6" s="447">
        <v>174</v>
      </c>
      <c r="D6" s="447"/>
      <c r="E6" s="447"/>
      <c r="F6" s="447"/>
      <c r="G6" s="447"/>
      <c r="H6" s="448"/>
    </row>
    <row r="7" spans="1:8" x14ac:dyDescent="0.2">
      <c r="A7" s="449" t="s">
        <v>113</v>
      </c>
      <c r="B7" s="443">
        <v>7</v>
      </c>
      <c r="C7" s="444">
        <v>3</v>
      </c>
      <c r="D7" s="444">
        <v>1</v>
      </c>
      <c r="E7" s="444"/>
      <c r="F7" s="444"/>
      <c r="G7" s="444">
        <v>3</v>
      </c>
      <c r="H7" s="445"/>
    </row>
    <row r="8" spans="1:8" x14ac:dyDescent="0.2">
      <c r="A8" s="121" t="s">
        <v>114</v>
      </c>
      <c r="B8" s="446">
        <v>0</v>
      </c>
      <c r="C8" s="447"/>
      <c r="D8" s="447"/>
      <c r="E8" s="447"/>
      <c r="F8" s="447"/>
      <c r="G8" s="447"/>
      <c r="H8" s="448"/>
    </row>
    <row r="9" spans="1:8" x14ac:dyDescent="0.2">
      <c r="A9" s="121" t="s">
        <v>115</v>
      </c>
      <c r="B9" s="443">
        <v>12</v>
      </c>
      <c r="C9" s="444"/>
      <c r="D9" s="444">
        <v>516</v>
      </c>
      <c r="E9" s="444">
        <v>2984</v>
      </c>
      <c r="F9" s="444"/>
      <c r="G9" s="444">
        <v>114</v>
      </c>
      <c r="H9" s="445">
        <v>205</v>
      </c>
    </row>
    <row r="10" spans="1:8" x14ac:dyDescent="0.2">
      <c r="A10" s="121" t="s">
        <v>116</v>
      </c>
      <c r="B10" s="446">
        <v>6</v>
      </c>
      <c r="C10" s="447"/>
      <c r="D10" s="447">
        <v>195</v>
      </c>
      <c r="E10" s="447"/>
      <c r="F10" s="447">
        <v>1335</v>
      </c>
      <c r="G10" s="447"/>
      <c r="H10" s="448">
        <v>56</v>
      </c>
    </row>
    <row r="11" spans="1:8" x14ac:dyDescent="0.2">
      <c r="A11" s="121" t="s">
        <v>117</v>
      </c>
      <c r="B11" s="453">
        <v>6</v>
      </c>
      <c r="C11" s="444"/>
      <c r="D11" s="444">
        <v>405</v>
      </c>
      <c r="E11" s="444"/>
      <c r="F11" s="444">
        <v>930</v>
      </c>
      <c r="G11" s="444"/>
      <c r="H11" s="445">
        <v>26</v>
      </c>
    </row>
    <row r="12" spans="1:8" ht="12.75" customHeight="1" x14ac:dyDescent="0.2">
      <c r="A12" s="121" t="s">
        <v>118</v>
      </c>
      <c r="B12" s="446">
        <v>4</v>
      </c>
      <c r="C12" s="447"/>
      <c r="D12" s="447"/>
      <c r="E12" s="447">
        <v>1984</v>
      </c>
      <c r="F12" s="447"/>
      <c r="G12" s="447"/>
      <c r="H12" s="448"/>
    </row>
    <row r="13" spans="1:8" x14ac:dyDescent="0.2">
      <c r="A13" s="121" t="s">
        <v>119</v>
      </c>
      <c r="B13" s="443">
        <v>5</v>
      </c>
      <c r="C13" s="444"/>
      <c r="D13" s="444">
        <v>65</v>
      </c>
      <c r="E13" s="444">
        <v>431</v>
      </c>
      <c r="F13" s="444"/>
      <c r="G13" s="444"/>
      <c r="H13" s="445"/>
    </row>
    <row r="14" spans="1:8" x14ac:dyDescent="0.2">
      <c r="A14" s="121" t="s">
        <v>120</v>
      </c>
      <c r="B14" s="446">
        <v>3</v>
      </c>
      <c r="C14" s="447"/>
      <c r="D14" s="447">
        <v>1</v>
      </c>
      <c r="E14" s="447"/>
      <c r="F14" s="447">
        <v>1</v>
      </c>
      <c r="G14" s="447"/>
      <c r="H14" s="448">
        <v>1</v>
      </c>
    </row>
    <row r="15" spans="1:8" x14ac:dyDescent="0.2">
      <c r="A15" s="121" t="s">
        <v>121</v>
      </c>
      <c r="B15" s="443">
        <v>0</v>
      </c>
      <c r="C15" s="444"/>
      <c r="D15" s="444"/>
      <c r="E15" s="452"/>
      <c r="F15" s="452"/>
      <c r="G15" s="444"/>
      <c r="H15" s="445"/>
    </row>
    <row r="16" spans="1:8" x14ac:dyDescent="0.2">
      <c r="A16" s="121" t="s">
        <v>122</v>
      </c>
      <c r="B16" s="446">
        <v>11</v>
      </c>
      <c r="C16" s="447"/>
      <c r="D16" s="447"/>
      <c r="E16" s="576"/>
      <c r="F16" s="576">
        <v>6</v>
      </c>
      <c r="G16" s="447"/>
      <c r="H16" s="448">
        <v>62</v>
      </c>
    </row>
    <row r="17" spans="1:8" x14ac:dyDescent="0.2">
      <c r="A17" s="121" t="s">
        <v>123</v>
      </c>
      <c r="B17" s="450">
        <v>7</v>
      </c>
      <c r="C17" s="444"/>
      <c r="D17" s="444"/>
      <c r="E17" s="444"/>
      <c r="F17" s="444"/>
      <c r="G17" s="444"/>
      <c r="H17" s="526">
        <v>7</v>
      </c>
    </row>
    <row r="18" spans="1:8" x14ac:dyDescent="0.2">
      <c r="A18" s="121" t="s">
        <v>124</v>
      </c>
      <c r="B18" s="446">
        <v>30</v>
      </c>
      <c r="C18" s="447">
        <v>3</v>
      </c>
      <c r="D18" s="447"/>
      <c r="E18" s="447">
        <v>1</v>
      </c>
      <c r="F18" s="447"/>
      <c r="G18" s="447">
        <v>26</v>
      </c>
      <c r="H18" s="448"/>
    </row>
    <row r="19" spans="1:8" x14ac:dyDescent="0.2">
      <c r="A19" s="121" t="s">
        <v>125</v>
      </c>
      <c r="B19" s="443">
        <v>3</v>
      </c>
      <c r="C19" s="444"/>
      <c r="D19" s="444">
        <v>2</v>
      </c>
      <c r="E19" s="444"/>
      <c r="F19" s="444"/>
      <c r="G19" s="444"/>
      <c r="H19" s="445">
        <v>1</v>
      </c>
    </row>
    <row r="20" spans="1:8" x14ac:dyDescent="0.2">
      <c r="A20" s="121" t="s">
        <v>126</v>
      </c>
      <c r="B20" s="446">
        <v>12</v>
      </c>
      <c r="C20" s="447">
        <v>5</v>
      </c>
      <c r="D20" s="447"/>
      <c r="E20" s="447"/>
      <c r="F20" s="447"/>
      <c r="G20" s="447">
        <v>7</v>
      </c>
      <c r="H20" s="448"/>
    </row>
    <row r="21" spans="1:8" x14ac:dyDescent="0.2">
      <c r="A21" s="121" t="s">
        <v>127</v>
      </c>
      <c r="B21" s="443">
        <v>2</v>
      </c>
      <c r="C21" s="444"/>
      <c r="D21" s="444"/>
      <c r="E21" s="444"/>
      <c r="F21" s="444"/>
      <c r="G21" s="444">
        <v>74</v>
      </c>
      <c r="H21" s="445"/>
    </row>
    <row r="22" spans="1:8" ht="13.5" thickBot="1" x14ac:dyDescent="0.25">
      <c r="A22" s="130" t="s">
        <v>82</v>
      </c>
      <c r="B22" s="451">
        <f>SUM(B5:B21)</f>
        <v>109</v>
      </c>
      <c r="C22" s="451">
        <f t="shared" ref="C22:E22" si="0">SUM(C5:C21)</f>
        <v>185</v>
      </c>
      <c r="D22" s="451">
        <f t="shared" si="0"/>
        <v>1185</v>
      </c>
      <c r="E22" s="451">
        <f t="shared" si="0"/>
        <v>5400</v>
      </c>
      <c r="F22" s="451">
        <f t="shared" ref="F22" si="1">SUM(F5:F21)</f>
        <v>2272</v>
      </c>
      <c r="G22" s="451">
        <f t="shared" ref="G22" si="2">SUM(G5:G21)</f>
        <v>224</v>
      </c>
      <c r="H22" s="451">
        <f t="shared" ref="H22" si="3">SUM(H5:H21)</f>
        <v>358</v>
      </c>
    </row>
    <row r="24" spans="1:8" x14ac:dyDescent="0.2">
      <c r="A24" s="784" t="s">
        <v>1105</v>
      </c>
      <c r="B24" s="784"/>
      <c r="C24" s="784"/>
      <c r="D24" s="784"/>
      <c r="E24" s="784"/>
      <c r="F24" s="784"/>
      <c r="G24" s="784"/>
      <c r="H24" s="784"/>
    </row>
    <row r="25" spans="1:8" x14ac:dyDescent="0.2">
      <c r="A25" s="731" t="s">
        <v>1106</v>
      </c>
      <c r="B25" s="731"/>
      <c r="C25" s="731"/>
      <c r="D25" s="731"/>
      <c r="E25" s="731"/>
      <c r="F25" s="731"/>
      <c r="G25" s="731"/>
      <c r="H25" s="731"/>
    </row>
    <row r="26" spans="1:8" ht="31.15" customHeight="1" x14ac:dyDescent="0.2">
      <c r="A26" s="731" t="s">
        <v>1107</v>
      </c>
      <c r="B26" s="731"/>
      <c r="C26" s="731"/>
      <c r="D26" s="731"/>
      <c r="E26" s="731"/>
      <c r="F26" s="731"/>
      <c r="G26" s="731"/>
      <c r="H26" s="731"/>
    </row>
    <row r="27" spans="1:8" x14ac:dyDescent="0.2">
      <c r="A27" s="784" t="s">
        <v>1108</v>
      </c>
      <c r="B27" s="784"/>
      <c r="C27" s="784"/>
      <c r="D27" s="784"/>
      <c r="E27" s="784"/>
      <c r="F27" s="784"/>
      <c r="G27" s="784"/>
      <c r="H27" s="784"/>
    </row>
    <row r="28" spans="1:8" x14ac:dyDescent="0.2">
      <c r="A28" s="784"/>
      <c r="B28" s="784"/>
      <c r="C28" s="784"/>
      <c r="D28" s="784"/>
      <c r="E28" s="784"/>
      <c r="F28" s="784"/>
      <c r="G28" s="784"/>
      <c r="H28" s="784"/>
    </row>
  </sheetData>
  <mergeCells count="11">
    <mergeCell ref="A24:H24"/>
    <mergeCell ref="A25:H25"/>
    <mergeCell ref="A26:H26"/>
    <mergeCell ref="A27:H28"/>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U259"/>
  <sheetViews>
    <sheetView zoomScaleNormal="100" workbookViewId="0">
      <selection activeCell="D13" sqref="D13"/>
    </sheetView>
  </sheetViews>
  <sheetFormatPr defaultColWidth="9.140625" defaultRowHeight="12.75" x14ac:dyDescent="0.2"/>
  <cols>
    <col min="1" max="1" width="47.7109375" style="19" customWidth="1"/>
    <col min="2" max="2" width="6.7109375" style="37" customWidth="1"/>
    <col min="3" max="10" width="8.28515625" style="5" customWidth="1"/>
    <col min="11" max="16384" width="9.140625" style="5"/>
  </cols>
  <sheetData>
    <row r="1" spans="1:21" ht="25.5" customHeight="1" x14ac:dyDescent="0.2">
      <c r="A1" s="709" t="s">
        <v>132</v>
      </c>
      <c r="B1" s="710"/>
      <c r="C1" s="710"/>
      <c r="D1" s="710"/>
      <c r="E1" s="710"/>
      <c r="F1" s="710"/>
      <c r="G1" s="710"/>
      <c r="H1" s="710"/>
      <c r="I1" s="710"/>
      <c r="J1" s="711"/>
      <c r="K1" s="712"/>
      <c r="L1" s="713"/>
      <c r="M1" s="713"/>
      <c r="N1" s="713"/>
      <c r="O1" s="713"/>
      <c r="P1" s="713"/>
      <c r="Q1" s="713"/>
      <c r="R1" s="713"/>
      <c r="S1" s="713"/>
      <c r="T1" s="713"/>
      <c r="U1" s="713"/>
    </row>
    <row r="2" spans="1:21" s="9" customFormat="1" ht="38.25" customHeight="1" x14ac:dyDescent="0.25">
      <c r="A2" s="461" t="s">
        <v>77</v>
      </c>
      <c r="B2" s="6"/>
      <c r="C2" s="714" t="s">
        <v>78</v>
      </c>
      <c r="D2" s="715"/>
      <c r="E2" s="714" t="s">
        <v>79</v>
      </c>
      <c r="F2" s="715"/>
      <c r="G2" s="714" t="s">
        <v>80</v>
      </c>
      <c r="H2" s="715"/>
      <c r="I2" s="716" t="s">
        <v>81</v>
      </c>
      <c r="J2" s="717"/>
      <c r="K2" s="7" t="s">
        <v>82</v>
      </c>
      <c r="L2" s="8"/>
      <c r="M2" s="8"/>
      <c r="N2" s="8"/>
      <c r="O2" s="8"/>
      <c r="P2" s="8"/>
      <c r="Q2" s="8"/>
      <c r="R2" s="8"/>
      <c r="S2" s="8"/>
      <c r="T2" s="8"/>
      <c r="U2" s="8"/>
    </row>
    <row r="3" spans="1:21" s="9" customFormat="1" ht="13.5" customHeight="1" thickBot="1" x14ac:dyDescent="0.25">
      <c r="A3" s="10"/>
      <c r="B3" s="11"/>
      <c r="C3" s="12" t="s">
        <v>83</v>
      </c>
      <c r="D3" s="12" t="s">
        <v>84</v>
      </c>
      <c r="E3" s="12" t="s">
        <v>83</v>
      </c>
      <c r="F3" s="12" t="s">
        <v>84</v>
      </c>
      <c r="G3" s="12" t="s">
        <v>83</v>
      </c>
      <c r="H3" s="12" t="s">
        <v>84</v>
      </c>
      <c r="I3" s="13" t="s">
        <v>83</v>
      </c>
      <c r="J3" s="13" t="s">
        <v>84</v>
      </c>
      <c r="K3" s="14"/>
    </row>
    <row r="4" spans="1:21" s="16" customFormat="1" ht="15" customHeight="1" x14ac:dyDescent="0.2">
      <c r="A4" s="15" t="s">
        <v>85</v>
      </c>
      <c r="B4" s="703"/>
      <c r="C4" s="704"/>
      <c r="D4" s="704"/>
      <c r="E4" s="704"/>
      <c r="F4" s="704"/>
      <c r="G4" s="704"/>
      <c r="H4" s="704"/>
      <c r="I4" s="704"/>
      <c r="J4" s="704"/>
      <c r="K4" s="705"/>
    </row>
    <row r="5" spans="1:21" s="19" customFormat="1" x14ac:dyDescent="0.2">
      <c r="A5" s="17" t="s">
        <v>86</v>
      </c>
      <c r="B5" s="18" t="s">
        <v>87</v>
      </c>
      <c r="C5" s="706"/>
      <c r="D5" s="707"/>
      <c r="E5" s="707"/>
      <c r="F5" s="707"/>
      <c r="G5" s="707"/>
      <c r="H5" s="707"/>
      <c r="I5" s="707"/>
      <c r="J5" s="707"/>
      <c r="K5" s="708"/>
    </row>
    <row r="6" spans="1:21" x14ac:dyDescent="0.2">
      <c r="A6" s="20" t="s">
        <v>88</v>
      </c>
      <c r="B6" s="21" t="s">
        <v>89</v>
      </c>
      <c r="C6" s="22">
        <v>0</v>
      </c>
      <c r="D6" s="22">
        <v>0</v>
      </c>
      <c r="E6" s="22">
        <v>0</v>
      </c>
      <c r="F6" s="22">
        <v>0</v>
      </c>
      <c r="G6" s="22">
        <v>0</v>
      </c>
      <c r="H6" s="22">
        <v>0</v>
      </c>
      <c r="I6" s="22">
        <v>0</v>
      </c>
      <c r="J6" s="22">
        <v>0</v>
      </c>
      <c r="K6" s="23">
        <f>SUM(C6:J6)</f>
        <v>0</v>
      </c>
    </row>
    <row r="7" spans="1:21" x14ac:dyDescent="0.2">
      <c r="A7" s="20" t="s">
        <v>90</v>
      </c>
      <c r="B7" s="21" t="s">
        <v>91</v>
      </c>
      <c r="C7" s="22">
        <v>0</v>
      </c>
      <c r="D7" s="22">
        <v>0</v>
      </c>
      <c r="E7" s="22">
        <v>0</v>
      </c>
      <c r="F7" s="22">
        <v>0</v>
      </c>
      <c r="G7" s="22">
        <v>0</v>
      </c>
      <c r="H7" s="22">
        <v>0</v>
      </c>
      <c r="I7" s="22">
        <v>0</v>
      </c>
      <c r="J7" s="22">
        <v>0</v>
      </c>
      <c r="K7" s="23">
        <f t="shared" ref="K7:K16" si="0">SUM(C7:J7)</f>
        <v>0</v>
      </c>
    </row>
    <row r="8" spans="1:21" x14ac:dyDescent="0.2">
      <c r="A8" s="20" t="s">
        <v>92</v>
      </c>
      <c r="B8" s="21" t="s">
        <v>93</v>
      </c>
      <c r="C8" s="22">
        <v>0</v>
      </c>
      <c r="D8" s="22">
        <v>0</v>
      </c>
      <c r="E8" s="22">
        <v>0</v>
      </c>
      <c r="F8" s="22">
        <v>0</v>
      </c>
      <c r="G8" s="22">
        <v>0</v>
      </c>
      <c r="H8" s="22">
        <v>0</v>
      </c>
      <c r="I8" s="22">
        <v>0</v>
      </c>
      <c r="J8" s="22">
        <v>0</v>
      </c>
      <c r="K8" s="23">
        <f t="shared" si="0"/>
        <v>0</v>
      </c>
    </row>
    <row r="9" spans="1:21" x14ac:dyDescent="0.2">
      <c r="A9" s="20" t="s">
        <v>94</v>
      </c>
      <c r="B9" s="21" t="s">
        <v>95</v>
      </c>
      <c r="C9" s="22">
        <v>0</v>
      </c>
      <c r="D9" s="22">
        <v>0</v>
      </c>
      <c r="E9" s="22">
        <v>0</v>
      </c>
      <c r="F9" s="22">
        <v>0</v>
      </c>
      <c r="G9" s="22">
        <v>0</v>
      </c>
      <c r="H9" s="22">
        <v>0</v>
      </c>
      <c r="I9" s="22">
        <v>0</v>
      </c>
      <c r="J9" s="22">
        <v>0</v>
      </c>
      <c r="K9" s="23">
        <f t="shared" si="0"/>
        <v>0</v>
      </c>
    </row>
    <row r="10" spans="1:21" x14ac:dyDescent="0.2">
      <c r="A10" s="20" t="s">
        <v>96</v>
      </c>
      <c r="B10" s="21" t="s">
        <v>97</v>
      </c>
      <c r="C10" s="22">
        <v>0</v>
      </c>
      <c r="D10" s="22">
        <v>0</v>
      </c>
      <c r="E10" s="22">
        <v>0</v>
      </c>
      <c r="F10" s="22">
        <v>0</v>
      </c>
      <c r="G10" s="22">
        <v>0</v>
      </c>
      <c r="H10" s="22">
        <v>0</v>
      </c>
      <c r="I10" s="22">
        <v>0</v>
      </c>
      <c r="J10" s="22">
        <v>0</v>
      </c>
      <c r="K10" s="23">
        <f t="shared" si="0"/>
        <v>0</v>
      </c>
    </row>
    <row r="11" spans="1:21" x14ac:dyDescent="0.2">
      <c r="A11" s="20" t="s">
        <v>98</v>
      </c>
      <c r="B11" s="21" t="s">
        <v>99</v>
      </c>
      <c r="C11" s="22">
        <v>0</v>
      </c>
      <c r="D11" s="22">
        <v>0</v>
      </c>
      <c r="E11" s="22">
        <v>0</v>
      </c>
      <c r="F11" s="22">
        <v>0</v>
      </c>
      <c r="G11" s="22">
        <v>0</v>
      </c>
      <c r="H11" s="22">
        <v>0</v>
      </c>
      <c r="I11" s="22">
        <v>0</v>
      </c>
      <c r="J11" s="22">
        <v>0</v>
      </c>
      <c r="K11" s="23">
        <f>SUM(C11:J11)</f>
        <v>0</v>
      </c>
    </row>
    <row r="12" spans="1:21" x14ac:dyDescent="0.2">
      <c r="A12" s="20" t="s">
        <v>100</v>
      </c>
      <c r="B12" s="21" t="s">
        <v>101</v>
      </c>
      <c r="C12" s="22">
        <v>0</v>
      </c>
      <c r="D12" s="22">
        <v>0</v>
      </c>
      <c r="E12" s="22">
        <v>0</v>
      </c>
      <c r="F12" s="22">
        <v>0</v>
      </c>
      <c r="G12" s="22">
        <v>0</v>
      </c>
      <c r="H12" s="22">
        <v>0</v>
      </c>
      <c r="I12" s="22">
        <v>0</v>
      </c>
      <c r="J12" s="22">
        <v>0</v>
      </c>
      <c r="K12" s="23">
        <f t="shared" si="0"/>
        <v>0</v>
      </c>
    </row>
    <row r="13" spans="1:21" x14ac:dyDescent="0.2">
      <c r="A13" s="20" t="s">
        <v>102</v>
      </c>
      <c r="B13" s="21" t="s">
        <v>103</v>
      </c>
      <c r="C13" s="22">
        <v>0</v>
      </c>
      <c r="D13" s="22">
        <v>0</v>
      </c>
      <c r="E13" s="22">
        <v>0</v>
      </c>
      <c r="F13" s="22">
        <v>0</v>
      </c>
      <c r="G13" s="22">
        <v>0</v>
      </c>
      <c r="H13" s="22">
        <v>0</v>
      </c>
      <c r="I13" s="22">
        <v>0</v>
      </c>
      <c r="J13" s="22">
        <v>0</v>
      </c>
      <c r="K13" s="23">
        <f t="shared" si="0"/>
        <v>0</v>
      </c>
    </row>
    <row r="14" spans="1:21" x14ac:dyDescent="0.2">
      <c r="A14" s="20" t="s">
        <v>104</v>
      </c>
      <c r="B14" s="21" t="s">
        <v>105</v>
      </c>
      <c r="C14" s="22">
        <v>0</v>
      </c>
      <c r="D14" s="22">
        <v>0</v>
      </c>
      <c r="E14" s="22">
        <v>0</v>
      </c>
      <c r="F14" s="22">
        <v>0</v>
      </c>
      <c r="G14" s="22">
        <v>0</v>
      </c>
      <c r="H14" s="22">
        <v>0</v>
      </c>
      <c r="I14" s="22">
        <v>0</v>
      </c>
      <c r="J14" s="22">
        <v>0</v>
      </c>
      <c r="K14" s="23">
        <f t="shared" si="0"/>
        <v>0</v>
      </c>
    </row>
    <row r="15" spans="1:21" ht="12.75" customHeight="1" x14ac:dyDescent="0.2">
      <c r="A15" s="20" t="s">
        <v>106</v>
      </c>
      <c r="B15" s="21" t="s">
        <v>107</v>
      </c>
      <c r="C15" s="22">
        <v>0</v>
      </c>
      <c r="D15" s="22">
        <v>0</v>
      </c>
      <c r="E15" s="22">
        <v>0</v>
      </c>
      <c r="F15" s="22">
        <v>0</v>
      </c>
      <c r="G15" s="22">
        <v>0</v>
      </c>
      <c r="H15" s="22">
        <v>0</v>
      </c>
      <c r="I15" s="22">
        <v>0</v>
      </c>
      <c r="J15" s="22">
        <v>0</v>
      </c>
      <c r="K15" s="23">
        <f t="shared" si="0"/>
        <v>0</v>
      </c>
    </row>
    <row r="16" spans="1:21" x14ac:dyDescent="0.2">
      <c r="A16" s="20" t="s">
        <v>108</v>
      </c>
      <c r="B16" s="21" t="s">
        <v>109</v>
      </c>
      <c r="C16" s="22">
        <v>0</v>
      </c>
      <c r="D16" s="22">
        <v>0</v>
      </c>
      <c r="E16" s="22">
        <v>0</v>
      </c>
      <c r="F16" s="22">
        <v>0</v>
      </c>
      <c r="G16" s="22">
        <v>0</v>
      </c>
      <c r="H16" s="22">
        <v>0</v>
      </c>
      <c r="I16" s="22">
        <v>0</v>
      </c>
      <c r="J16" s="22">
        <v>0</v>
      </c>
      <c r="K16" s="23">
        <f t="shared" si="0"/>
        <v>0</v>
      </c>
    </row>
    <row r="17" spans="1:11" x14ac:dyDescent="0.2">
      <c r="A17" s="24" t="s">
        <v>110</v>
      </c>
      <c r="B17" s="25" t="s">
        <v>111</v>
      </c>
      <c r="C17" s="26">
        <f>SUM(C6:C16)</f>
        <v>0</v>
      </c>
      <c r="D17" s="26">
        <f t="shared" ref="D17:J17" si="1">SUM(D6:D16)</f>
        <v>0</v>
      </c>
      <c r="E17" s="26">
        <f t="shared" si="1"/>
        <v>0</v>
      </c>
      <c r="F17" s="26">
        <f t="shared" si="1"/>
        <v>0</v>
      </c>
      <c r="G17" s="26">
        <f t="shared" si="1"/>
        <v>0</v>
      </c>
      <c r="H17" s="26">
        <f t="shared" si="1"/>
        <v>0</v>
      </c>
      <c r="I17" s="26">
        <f t="shared" si="1"/>
        <v>0</v>
      </c>
      <c r="J17" s="26">
        <f t="shared" si="1"/>
        <v>0</v>
      </c>
      <c r="K17" s="23">
        <f>SUM(K6:K16)</f>
        <v>0</v>
      </c>
    </row>
    <row r="18" spans="1:11" x14ac:dyDescent="0.2">
      <c r="A18" s="27" t="s">
        <v>112</v>
      </c>
      <c r="B18" s="701"/>
      <c r="C18" s="701"/>
      <c r="D18" s="701"/>
      <c r="E18" s="701"/>
      <c r="F18" s="701"/>
      <c r="G18" s="701"/>
      <c r="H18" s="701"/>
      <c r="I18" s="701"/>
      <c r="J18" s="701"/>
      <c r="K18" s="702"/>
    </row>
    <row r="19" spans="1:11" x14ac:dyDescent="0.2">
      <c r="A19" s="17" t="s">
        <v>86</v>
      </c>
      <c r="B19" s="18" t="s">
        <v>87</v>
      </c>
      <c r="C19" s="699"/>
      <c r="D19" s="699"/>
      <c r="E19" s="699"/>
      <c r="F19" s="699"/>
      <c r="G19" s="699"/>
      <c r="H19" s="699"/>
      <c r="I19" s="699"/>
      <c r="J19" s="699"/>
      <c r="K19" s="700"/>
    </row>
    <row r="20" spans="1:11" x14ac:dyDescent="0.2">
      <c r="A20" s="20" t="s">
        <v>88</v>
      </c>
      <c r="B20" s="21" t="s">
        <v>89</v>
      </c>
      <c r="C20" s="22">
        <v>0</v>
      </c>
      <c r="D20" s="22">
        <v>0</v>
      </c>
      <c r="E20" s="22">
        <v>0</v>
      </c>
      <c r="F20" s="22">
        <v>0</v>
      </c>
      <c r="G20" s="22">
        <v>0</v>
      </c>
      <c r="H20" s="22">
        <v>0</v>
      </c>
      <c r="I20" s="22">
        <v>0</v>
      </c>
      <c r="J20" s="22">
        <v>0</v>
      </c>
      <c r="K20" s="23">
        <f>SUM(C20:J20)</f>
        <v>0</v>
      </c>
    </row>
    <row r="21" spans="1:11" x14ac:dyDescent="0.2">
      <c r="A21" s="20" t="s">
        <v>90</v>
      </c>
      <c r="B21" s="21" t="s">
        <v>91</v>
      </c>
      <c r="C21" s="22">
        <v>0</v>
      </c>
      <c r="D21" s="22">
        <v>0</v>
      </c>
      <c r="E21" s="22">
        <v>0</v>
      </c>
      <c r="F21" s="22">
        <v>0</v>
      </c>
      <c r="G21" s="22">
        <v>0</v>
      </c>
      <c r="H21" s="22">
        <v>0</v>
      </c>
      <c r="I21" s="22">
        <v>0</v>
      </c>
      <c r="J21" s="22">
        <v>0</v>
      </c>
      <c r="K21" s="23">
        <f t="shared" ref="K21:K30" si="2">SUM(C21:J21)</f>
        <v>0</v>
      </c>
    </row>
    <row r="22" spans="1:11" x14ac:dyDescent="0.2">
      <c r="A22" s="20" t="s">
        <v>92</v>
      </c>
      <c r="B22" s="21" t="s">
        <v>93</v>
      </c>
      <c r="C22" s="22">
        <v>0</v>
      </c>
      <c r="D22" s="22">
        <v>0</v>
      </c>
      <c r="E22" s="22">
        <v>0</v>
      </c>
      <c r="F22" s="22">
        <v>0</v>
      </c>
      <c r="G22" s="22">
        <v>0</v>
      </c>
      <c r="H22" s="22">
        <v>0</v>
      </c>
      <c r="I22" s="22">
        <v>2</v>
      </c>
      <c r="J22" s="22">
        <v>1</v>
      </c>
      <c r="K22" s="23">
        <f t="shared" si="2"/>
        <v>3</v>
      </c>
    </row>
    <row r="23" spans="1:11" x14ac:dyDescent="0.2">
      <c r="A23" s="20" t="s">
        <v>94</v>
      </c>
      <c r="B23" s="21" t="s">
        <v>95</v>
      </c>
      <c r="C23" s="22">
        <v>0</v>
      </c>
      <c r="D23" s="22">
        <v>0</v>
      </c>
      <c r="E23" s="22">
        <v>0</v>
      </c>
      <c r="F23" s="22">
        <v>0</v>
      </c>
      <c r="G23" s="22">
        <v>0</v>
      </c>
      <c r="H23" s="22">
        <v>0</v>
      </c>
      <c r="I23" s="22">
        <v>0</v>
      </c>
      <c r="J23" s="22">
        <v>0</v>
      </c>
      <c r="K23" s="23">
        <f t="shared" si="2"/>
        <v>0</v>
      </c>
    </row>
    <row r="24" spans="1:11" x14ac:dyDescent="0.2">
      <c r="A24" s="20" t="s">
        <v>96</v>
      </c>
      <c r="B24" s="21" t="s">
        <v>97</v>
      </c>
      <c r="C24" s="22">
        <v>0</v>
      </c>
      <c r="D24" s="22">
        <v>0</v>
      </c>
      <c r="E24" s="22">
        <v>0</v>
      </c>
      <c r="F24" s="22">
        <v>0</v>
      </c>
      <c r="G24" s="22">
        <v>0</v>
      </c>
      <c r="H24" s="22">
        <v>0</v>
      </c>
      <c r="I24" s="22">
        <v>0</v>
      </c>
      <c r="J24" s="22">
        <v>0</v>
      </c>
      <c r="K24" s="23">
        <f t="shared" si="2"/>
        <v>0</v>
      </c>
    </row>
    <row r="25" spans="1:11" x14ac:dyDescent="0.2">
      <c r="A25" s="20" t="s">
        <v>98</v>
      </c>
      <c r="B25" s="21" t="s">
        <v>99</v>
      </c>
      <c r="C25" s="22">
        <v>0</v>
      </c>
      <c r="D25" s="22">
        <v>0</v>
      </c>
      <c r="E25" s="22">
        <v>0</v>
      </c>
      <c r="F25" s="22">
        <v>0</v>
      </c>
      <c r="G25" s="22">
        <v>0</v>
      </c>
      <c r="H25" s="22">
        <v>0</v>
      </c>
      <c r="I25" s="22">
        <v>0</v>
      </c>
      <c r="J25" s="22">
        <v>0</v>
      </c>
      <c r="K25" s="23">
        <f>SUM(C25:J25)</f>
        <v>0</v>
      </c>
    </row>
    <row r="26" spans="1:11" x14ac:dyDescent="0.2">
      <c r="A26" s="20" t="s">
        <v>100</v>
      </c>
      <c r="B26" s="21" t="s">
        <v>101</v>
      </c>
      <c r="C26" s="22">
        <v>0</v>
      </c>
      <c r="D26" s="22">
        <v>0</v>
      </c>
      <c r="E26" s="22">
        <v>0</v>
      </c>
      <c r="F26" s="22">
        <v>0</v>
      </c>
      <c r="G26" s="22">
        <v>0</v>
      </c>
      <c r="H26" s="22">
        <v>0</v>
      </c>
      <c r="I26" s="22">
        <v>0</v>
      </c>
      <c r="J26" s="22">
        <v>0</v>
      </c>
      <c r="K26" s="23">
        <f t="shared" si="2"/>
        <v>0</v>
      </c>
    </row>
    <row r="27" spans="1:11" x14ac:dyDescent="0.2">
      <c r="A27" s="20" t="s">
        <v>102</v>
      </c>
      <c r="B27" s="21" t="s">
        <v>103</v>
      </c>
      <c r="C27" s="22">
        <v>0</v>
      </c>
      <c r="D27" s="22">
        <v>0</v>
      </c>
      <c r="E27" s="22">
        <v>0</v>
      </c>
      <c r="F27" s="22">
        <v>0</v>
      </c>
      <c r="G27" s="22">
        <v>0</v>
      </c>
      <c r="H27" s="22">
        <v>0</v>
      </c>
      <c r="I27" s="22">
        <v>0</v>
      </c>
      <c r="J27" s="22">
        <v>0</v>
      </c>
      <c r="K27" s="23">
        <f t="shared" si="2"/>
        <v>0</v>
      </c>
    </row>
    <row r="28" spans="1:11" x14ac:dyDescent="0.2">
      <c r="A28" s="20" t="s">
        <v>104</v>
      </c>
      <c r="B28" s="21" t="s">
        <v>105</v>
      </c>
      <c r="C28" s="22">
        <v>0</v>
      </c>
      <c r="D28" s="22">
        <v>0</v>
      </c>
      <c r="E28" s="22">
        <v>0</v>
      </c>
      <c r="F28" s="22">
        <v>0</v>
      </c>
      <c r="G28" s="22">
        <v>0</v>
      </c>
      <c r="H28" s="22">
        <v>0</v>
      </c>
      <c r="I28" s="22">
        <v>0</v>
      </c>
      <c r="J28" s="22">
        <v>0</v>
      </c>
      <c r="K28" s="23">
        <f t="shared" si="2"/>
        <v>0</v>
      </c>
    </row>
    <row r="29" spans="1:11" ht="25.5" x14ac:dyDescent="0.2">
      <c r="A29" s="20" t="s">
        <v>106</v>
      </c>
      <c r="B29" s="21" t="s">
        <v>107</v>
      </c>
      <c r="C29" s="22">
        <v>0</v>
      </c>
      <c r="D29" s="22">
        <v>0</v>
      </c>
      <c r="E29" s="22">
        <v>0</v>
      </c>
      <c r="F29" s="22">
        <v>0</v>
      </c>
      <c r="G29" s="22">
        <v>0</v>
      </c>
      <c r="H29" s="22">
        <v>0</v>
      </c>
      <c r="I29" s="22">
        <v>0</v>
      </c>
      <c r="J29" s="22">
        <v>0</v>
      </c>
      <c r="K29" s="23">
        <f t="shared" si="2"/>
        <v>0</v>
      </c>
    </row>
    <row r="30" spans="1:11" x14ac:dyDescent="0.2">
      <c r="A30" s="20" t="s">
        <v>108</v>
      </c>
      <c r="B30" s="21" t="s">
        <v>109</v>
      </c>
      <c r="C30" s="22">
        <v>0</v>
      </c>
      <c r="D30" s="22">
        <v>0</v>
      </c>
      <c r="E30" s="22">
        <v>0</v>
      </c>
      <c r="F30" s="22">
        <v>0</v>
      </c>
      <c r="G30" s="22">
        <v>0</v>
      </c>
      <c r="H30" s="22">
        <v>0</v>
      </c>
      <c r="I30" s="22">
        <v>0</v>
      </c>
      <c r="J30" s="22">
        <v>0</v>
      </c>
      <c r="K30" s="23">
        <f t="shared" si="2"/>
        <v>0</v>
      </c>
    </row>
    <row r="31" spans="1:11" x14ac:dyDescent="0.2">
      <c r="A31" s="24" t="s">
        <v>110</v>
      </c>
      <c r="B31" s="25" t="s">
        <v>111</v>
      </c>
      <c r="C31" s="26">
        <f>SUM(C20:C30)</f>
        <v>0</v>
      </c>
      <c r="D31" s="26">
        <f t="shared" ref="D31:J31" si="3">SUM(D20:D30)</f>
        <v>0</v>
      </c>
      <c r="E31" s="26">
        <f t="shared" si="3"/>
        <v>0</v>
      </c>
      <c r="F31" s="26">
        <f t="shared" si="3"/>
        <v>0</v>
      </c>
      <c r="G31" s="26">
        <f t="shared" si="3"/>
        <v>0</v>
      </c>
      <c r="H31" s="26">
        <f t="shared" si="3"/>
        <v>0</v>
      </c>
      <c r="I31" s="26">
        <f t="shared" si="3"/>
        <v>2</v>
      </c>
      <c r="J31" s="26">
        <f t="shared" si="3"/>
        <v>1</v>
      </c>
      <c r="K31" s="23">
        <f>SUM(K20:K30)</f>
        <v>3</v>
      </c>
    </row>
    <row r="32" spans="1:11" x14ac:dyDescent="0.2">
      <c r="A32" s="27" t="s">
        <v>113</v>
      </c>
      <c r="B32" s="701"/>
      <c r="C32" s="701"/>
      <c r="D32" s="701"/>
      <c r="E32" s="701"/>
      <c r="F32" s="701"/>
      <c r="G32" s="701"/>
      <c r="H32" s="701"/>
      <c r="I32" s="701"/>
      <c r="J32" s="701"/>
      <c r="K32" s="702"/>
    </row>
    <row r="33" spans="1:11" x14ac:dyDescent="0.2">
      <c r="A33" s="17" t="s">
        <v>86</v>
      </c>
      <c r="B33" s="18" t="s">
        <v>87</v>
      </c>
      <c r="C33" s="699"/>
      <c r="D33" s="699"/>
      <c r="E33" s="699"/>
      <c r="F33" s="699"/>
      <c r="G33" s="699"/>
      <c r="H33" s="699"/>
      <c r="I33" s="699"/>
      <c r="J33" s="699"/>
      <c r="K33" s="700"/>
    </row>
    <row r="34" spans="1:11" x14ac:dyDescent="0.2">
      <c r="A34" s="20" t="s">
        <v>88</v>
      </c>
      <c r="B34" s="21" t="s">
        <v>89</v>
      </c>
      <c r="C34" s="22">
        <v>0</v>
      </c>
      <c r="D34" s="22">
        <v>0</v>
      </c>
      <c r="E34" s="22">
        <v>0</v>
      </c>
      <c r="F34" s="22">
        <v>0</v>
      </c>
      <c r="G34" s="22">
        <v>0</v>
      </c>
      <c r="H34" s="22">
        <v>0</v>
      </c>
      <c r="I34" s="22">
        <v>0</v>
      </c>
      <c r="J34" s="22">
        <v>0</v>
      </c>
      <c r="K34" s="23">
        <f>SUM(C34:J34)</f>
        <v>0</v>
      </c>
    </row>
    <row r="35" spans="1:11" x14ac:dyDescent="0.2">
      <c r="A35" s="20" t="s">
        <v>90</v>
      </c>
      <c r="B35" s="21" t="s">
        <v>91</v>
      </c>
      <c r="C35" s="22">
        <v>0</v>
      </c>
      <c r="D35" s="22">
        <v>0</v>
      </c>
      <c r="E35" s="22">
        <v>0</v>
      </c>
      <c r="F35" s="22">
        <v>0</v>
      </c>
      <c r="G35" s="22">
        <v>0</v>
      </c>
      <c r="H35" s="22">
        <v>0</v>
      </c>
      <c r="I35" s="22">
        <v>0</v>
      </c>
      <c r="J35" s="22">
        <v>0</v>
      </c>
      <c r="K35" s="23">
        <f t="shared" ref="K35:K44" si="4">SUM(C35:J35)</f>
        <v>0</v>
      </c>
    </row>
    <row r="36" spans="1:11" x14ac:dyDescent="0.2">
      <c r="A36" s="20" t="s">
        <v>92</v>
      </c>
      <c r="B36" s="21" t="s">
        <v>93</v>
      </c>
      <c r="C36" s="22">
        <v>0</v>
      </c>
      <c r="D36" s="22">
        <v>0</v>
      </c>
      <c r="E36" s="22">
        <v>0</v>
      </c>
      <c r="F36" s="22">
        <v>0</v>
      </c>
      <c r="G36" s="22">
        <v>0</v>
      </c>
      <c r="H36" s="22">
        <v>0</v>
      </c>
      <c r="I36" s="22">
        <v>0</v>
      </c>
      <c r="J36" s="22">
        <v>0</v>
      </c>
      <c r="K36" s="23">
        <f t="shared" si="4"/>
        <v>0</v>
      </c>
    </row>
    <row r="37" spans="1:11" x14ac:dyDescent="0.2">
      <c r="A37" s="20" t="s">
        <v>94</v>
      </c>
      <c r="B37" s="21" t="s">
        <v>95</v>
      </c>
      <c r="C37" s="22">
        <v>0</v>
      </c>
      <c r="D37" s="22">
        <v>0</v>
      </c>
      <c r="E37" s="22">
        <v>0</v>
      </c>
      <c r="F37" s="22">
        <v>0</v>
      </c>
      <c r="G37" s="22">
        <v>0</v>
      </c>
      <c r="H37" s="22">
        <v>0</v>
      </c>
      <c r="I37" s="22">
        <v>0</v>
      </c>
      <c r="J37" s="22">
        <v>0</v>
      </c>
      <c r="K37" s="23">
        <f t="shared" si="4"/>
        <v>0</v>
      </c>
    </row>
    <row r="38" spans="1:11" x14ac:dyDescent="0.2">
      <c r="A38" s="20" t="s">
        <v>96</v>
      </c>
      <c r="B38" s="21" t="s">
        <v>97</v>
      </c>
      <c r="C38" s="22">
        <v>0</v>
      </c>
      <c r="D38" s="22">
        <v>0</v>
      </c>
      <c r="E38" s="22">
        <v>0</v>
      </c>
      <c r="F38" s="22">
        <v>0</v>
      </c>
      <c r="G38" s="22">
        <v>0</v>
      </c>
      <c r="H38" s="22">
        <v>0</v>
      </c>
      <c r="I38" s="22">
        <v>0</v>
      </c>
      <c r="J38" s="22">
        <v>0</v>
      </c>
      <c r="K38" s="23">
        <f t="shared" si="4"/>
        <v>0</v>
      </c>
    </row>
    <row r="39" spans="1:11" x14ac:dyDescent="0.2">
      <c r="A39" s="20" t="s">
        <v>98</v>
      </c>
      <c r="B39" s="21" t="s">
        <v>99</v>
      </c>
      <c r="C39" s="22">
        <v>0</v>
      </c>
      <c r="D39" s="22">
        <v>0</v>
      </c>
      <c r="E39" s="22">
        <v>0</v>
      </c>
      <c r="F39" s="22">
        <v>0</v>
      </c>
      <c r="G39" s="22">
        <v>0</v>
      </c>
      <c r="H39" s="22">
        <v>0</v>
      </c>
      <c r="I39" s="22">
        <v>0</v>
      </c>
      <c r="J39" s="22">
        <v>0</v>
      </c>
      <c r="K39" s="23">
        <f>SUM(C39:J39)</f>
        <v>0</v>
      </c>
    </row>
    <row r="40" spans="1:11" x14ac:dyDescent="0.2">
      <c r="A40" s="20" t="s">
        <v>100</v>
      </c>
      <c r="B40" s="21" t="s">
        <v>101</v>
      </c>
      <c r="C40" s="22">
        <v>0</v>
      </c>
      <c r="D40" s="22">
        <v>0</v>
      </c>
      <c r="E40" s="22">
        <v>0</v>
      </c>
      <c r="F40" s="22">
        <v>0</v>
      </c>
      <c r="G40" s="22">
        <v>0</v>
      </c>
      <c r="H40" s="22">
        <v>0</v>
      </c>
      <c r="I40" s="22">
        <v>0</v>
      </c>
      <c r="J40" s="22">
        <v>0</v>
      </c>
      <c r="K40" s="23">
        <f t="shared" si="4"/>
        <v>0</v>
      </c>
    </row>
    <row r="41" spans="1:11" x14ac:dyDescent="0.2">
      <c r="A41" s="20" t="s">
        <v>102</v>
      </c>
      <c r="B41" s="21" t="s">
        <v>103</v>
      </c>
      <c r="C41" s="22">
        <v>0</v>
      </c>
      <c r="D41" s="22">
        <v>0</v>
      </c>
      <c r="E41" s="22">
        <v>0</v>
      </c>
      <c r="F41" s="22">
        <v>0</v>
      </c>
      <c r="G41" s="22">
        <v>0</v>
      </c>
      <c r="H41" s="22">
        <v>0</v>
      </c>
      <c r="I41" s="22">
        <v>0</v>
      </c>
      <c r="J41" s="22">
        <v>0</v>
      </c>
      <c r="K41" s="23">
        <f t="shared" si="4"/>
        <v>0</v>
      </c>
    </row>
    <row r="42" spans="1:11" x14ac:dyDescent="0.2">
      <c r="A42" s="20" t="s">
        <v>104</v>
      </c>
      <c r="B42" s="21" t="s">
        <v>105</v>
      </c>
      <c r="C42" s="22">
        <v>0</v>
      </c>
      <c r="D42" s="22">
        <v>0</v>
      </c>
      <c r="E42" s="22">
        <v>0</v>
      </c>
      <c r="F42" s="22">
        <v>0</v>
      </c>
      <c r="G42" s="22">
        <v>0</v>
      </c>
      <c r="H42" s="22">
        <v>0</v>
      </c>
      <c r="I42" s="22">
        <v>0</v>
      </c>
      <c r="J42" s="22">
        <v>0</v>
      </c>
      <c r="K42" s="23">
        <f t="shared" si="4"/>
        <v>0</v>
      </c>
    </row>
    <row r="43" spans="1:11" ht="25.5" x14ac:dyDescent="0.2">
      <c r="A43" s="20" t="s">
        <v>106</v>
      </c>
      <c r="B43" s="21" t="s">
        <v>107</v>
      </c>
      <c r="C43" s="22">
        <v>0</v>
      </c>
      <c r="D43" s="22">
        <v>0</v>
      </c>
      <c r="E43" s="22">
        <v>0</v>
      </c>
      <c r="F43" s="22">
        <v>0</v>
      </c>
      <c r="G43" s="22">
        <v>0</v>
      </c>
      <c r="H43" s="22">
        <v>0</v>
      </c>
      <c r="I43" s="22">
        <v>0</v>
      </c>
      <c r="J43" s="22">
        <v>0</v>
      </c>
      <c r="K43" s="23">
        <f t="shared" si="4"/>
        <v>0</v>
      </c>
    </row>
    <row r="44" spans="1:11" x14ac:dyDescent="0.2">
      <c r="A44" s="20" t="s">
        <v>108</v>
      </c>
      <c r="B44" s="21" t="s">
        <v>109</v>
      </c>
      <c r="C44" s="22">
        <v>0</v>
      </c>
      <c r="D44" s="22">
        <v>0</v>
      </c>
      <c r="E44" s="22">
        <v>0</v>
      </c>
      <c r="F44" s="22">
        <v>0</v>
      </c>
      <c r="G44" s="22">
        <v>0</v>
      </c>
      <c r="H44" s="22">
        <v>0</v>
      </c>
      <c r="I44" s="22">
        <v>0</v>
      </c>
      <c r="J44" s="22">
        <v>0</v>
      </c>
      <c r="K44" s="23">
        <f t="shared" si="4"/>
        <v>0</v>
      </c>
    </row>
    <row r="45" spans="1:11" x14ac:dyDescent="0.2">
      <c r="A45" s="24" t="s">
        <v>110</v>
      </c>
      <c r="B45" s="25" t="s">
        <v>111</v>
      </c>
      <c r="C45" s="26">
        <f>SUM(C34:C44)</f>
        <v>0</v>
      </c>
      <c r="D45" s="26">
        <f t="shared" ref="D45:J45" si="5">SUM(D34:D44)</f>
        <v>0</v>
      </c>
      <c r="E45" s="26">
        <f t="shared" si="5"/>
        <v>0</v>
      </c>
      <c r="F45" s="26">
        <f t="shared" si="5"/>
        <v>0</v>
      </c>
      <c r="G45" s="26">
        <f t="shared" si="5"/>
        <v>0</v>
      </c>
      <c r="H45" s="26">
        <f t="shared" si="5"/>
        <v>0</v>
      </c>
      <c r="I45" s="26">
        <f t="shared" si="5"/>
        <v>0</v>
      </c>
      <c r="J45" s="26">
        <f t="shared" si="5"/>
        <v>0</v>
      </c>
      <c r="K45" s="23">
        <f>SUM(K34:K44)</f>
        <v>0</v>
      </c>
    </row>
    <row r="46" spans="1:11" x14ac:dyDescent="0.2">
      <c r="A46" s="27" t="s">
        <v>114</v>
      </c>
      <c r="B46" s="701"/>
      <c r="C46" s="701"/>
      <c r="D46" s="701"/>
      <c r="E46" s="701"/>
      <c r="F46" s="701"/>
      <c r="G46" s="701"/>
      <c r="H46" s="701"/>
      <c r="I46" s="701"/>
      <c r="J46" s="701"/>
      <c r="K46" s="702"/>
    </row>
    <row r="47" spans="1:11" x14ac:dyDescent="0.2">
      <c r="A47" s="17" t="s">
        <v>86</v>
      </c>
      <c r="B47" s="18" t="s">
        <v>87</v>
      </c>
      <c r="C47" s="699"/>
      <c r="D47" s="699"/>
      <c r="E47" s="699"/>
      <c r="F47" s="699"/>
      <c r="G47" s="699"/>
      <c r="H47" s="699"/>
      <c r="I47" s="699"/>
      <c r="J47" s="699"/>
      <c r="K47" s="700"/>
    </row>
    <row r="48" spans="1:11" x14ac:dyDescent="0.2">
      <c r="A48" s="20" t="s">
        <v>88</v>
      </c>
      <c r="B48" s="21" t="s">
        <v>89</v>
      </c>
      <c r="C48" s="22">
        <v>0</v>
      </c>
      <c r="D48" s="22">
        <v>0</v>
      </c>
      <c r="E48" s="22">
        <v>0</v>
      </c>
      <c r="F48" s="22">
        <v>0</v>
      </c>
      <c r="G48" s="22">
        <v>0</v>
      </c>
      <c r="H48" s="22">
        <v>0</v>
      </c>
      <c r="I48" s="22">
        <v>0</v>
      </c>
      <c r="J48" s="22">
        <v>0</v>
      </c>
      <c r="K48" s="23">
        <f>SUM(C48:J48)</f>
        <v>0</v>
      </c>
    </row>
    <row r="49" spans="1:11" x14ac:dyDescent="0.2">
      <c r="A49" s="20" t="s">
        <v>90</v>
      </c>
      <c r="B49" s="21" t="s">
        <v>91</v>
      </c>
      <c r="C49" s="22">
        <v>0</v>
      </c>
      <c r="D49" s="22">
        <v>0</v>
      </c>
      <c r="E49" s="22">
        <v>0</v>
      </c>
      <c r="F49" s="22">
        <v>0</v>
      </c>
      <c r="G49" s="22">
        <v>0</v>
      </c>
      <c r="H49" s="22">
        <v>0</v>
      </c>
      <c r="I49" s="22">
        <v>0</v>
      </c>
      <c r="J49" s="22">
        <v>0</v>
      </c>
      <c r="K49" s="23">
        <f t="shared" ref="K49:K58" si="6">SUM(C49:J49)</f>
        <v>0</v>
      </c>
    </row>
    <row r="50" spans="1:11" x14ac:dyDescent="0.2">
      <c r="A50" s="20" t="s">
        <v>92</v>
      </c>
      <c r="B50" s="21" t="s">
        <v>93</v>
      </c>
      <c r="C50" s="22">
        <v>0</v>
      </c>
      <c r="D50" s="22">
        <v>0</v>
      </c>
      <c r="E50" s="22">
        <v>0</v>
      </c>
      <c r="F50" s="22">
        <v>0</v>
      </c>
      <c r="G50" s="22">
        <v>0</v>
      </c>
      <c r="H50" s="22">
        <v>0</v>
      </c>
      <c r="I50" s="22">
        <v>0</v>
      </c>
      <c r="J50" s="22">
        <v>0</v>
      </c>
      <c r="K50" s="23">
        <f t="shared" si="6"/>
        <v>0</v>
      </c>
    </row>
    <row r="51" spans="1:11" x14ac:dyDescent="0.2">
      <c r="A51" s="20" t="s">
        <v>94</v>
      </c>
      <c r="B51" s="21" t="s">
        <v>95</v>
      </c>
      <c r="C51" s="22">
        <v>0</v>
      </c>
      <c r="D51" s="22">
        <v>0</v>
      </c>
      <c r="E51" s="22">
        <v>0</v>
      </c>
      <c r="F51" s="22">
        <v>0</v>
      </c>
      <c r="G51" s="22">
        <v>0</v>
      </c>
      <c r="H51" s="22">
        <v>0</v>
      </c>
      <c r="I51" s="22">
        <v>0</v>
      </c>
      <c r="J51" s="22">
        <v>0</v>
      </c>
      <c r="K51" s="23">
        <f t="shared" si="6"/>
        <v>0</v>
      </c>
    </row>
    <row r="52" spans="1:11" x14ac:dyDescent="0.2">
      <c r="A52" s="20" t="s">
        <v>96</v>
      </c>
      <c r="B52" s="21" t="s">
        <v>97</v>
      </c>
      <c r="C52" s="22">
        <v>0</v>
      </c>
      <c r="D52" s="22">
        <v>0</v>
      </c>
      <c r="E52" s="22">
        <v>0</v>
      </c>
      <c r="F52" s="22">
        <v>0</v>
      </c>
      <c r="G52" s="22">
        <v>0</v>
      </c>
      <c r="H52" s="22">
        <v>0</v>
      </c>
      <c r="I52" s="22">
        <v>1</v>
      </c>
      <c r="J52" s="22">
        <v>1</v>
      </c>
      <c r="K52" s="23">
        <f t="shared" si="6"/>
        <v>2</v>
      </c>
    </row>
    <row r="53" spans="1:11" x14ac:dyDescent="0.2">
      <c r="A53" s="20" t="s">
        <v>98</v>
      </c>
      <c r="B53" s="21" t="s">
        <v>99</v>
      </c>
      <c r="C53" s="22">
        <v>0</v>
      </c>
      <c r="D53" s="22">
        <v>0</v>
      </c>
      <c r="E53" s="22">
        <v>0</v>
      </c>
      <c r="F53" s="22">
        <v>0</v>
      </c>
      <c r="G53" s="22">
        <v>0</v>
      </c>
      <c r="H53" s="22">
        <v>0</v>
      </c>
      <c r="I53" s="22">
        <v>0</v>
      </c>
      <c r="J53" s="22">
        <v>0</v>
      </c>
      <c r="K53" s="23">
        <f>SUM(C53:J53)</f>
        <v>0</v>
      </c>
    </row>
    <row r="54" spans="1:11" x14ac:dyDescent="0.2">
      <c r="A54" s="20" t="s">
        <v>100</v>
      </c>
      <c r="B54" s="21" t="s">
        <v>101</v>
      </c>
      <c r="C54" s="22">
        <v>0</v>
      </c>
      <c r="D54" s="22">
        <v>0</v>
      </c>
      <c r="E54" s="22">
        <v>0</v>
      </c>
      <c r="F54" s="22">
        <v>0</v>
      </c>
      <c r="G54" s="22">
        <v>0</v>
      </c>
      <c r="H54" s="22">
        <v>0</v>
      </c>
      <c r="I54" s="22">
        <v>0</v>
      </c>
      <c r="J54" s="22">
        <v>0</v>
      </c>
      <c r="K54" s="23">
        <f t="shared" si="6"/>
        <v>0</v>
      </c>
    </row>
    <row r="55" spans="1:11" x14ac:dyDescent="0.2">
      <c r="A55" s="20" t="s">
        <v>102</v>
      </c>
      <c r="B55" s="21" t="s">
        <v>103</v>
      </c>
      <c r="C55" s="22">
        <v>0</v>
      </c>
      <c r="D55" s="22">
        <v>0</v>
      </c>
      <c r="E55" s="22">
        <v>0</v>
      </c>
      <c r="F55" s="22">
        <v>0</v>
      </c>
      <c r="G55" s="22">
        <v>0</v>
      </c>
      <c r="H55" s="22">
        <v>0</v>
      </c>
      <c r="I55" s="22">
        <v>0</v>
      </c>
      <c r="J55" s="22">
        <v>0</v>
      </c>
      <c r="K55" s="23">
        <f t="shared" si="6"/>
        <v>0</v>
      </c>
    </row>
    <row r="56" spans="1:11" x14ac:dyDescent="0.2">
      <c r="A56" s="20" t="s">
        <v>104</v>
      </c>
      <c r="B56" s="21" t="s">
        <v>105</v>
      </c>
      <c r="C56" s="22">
        <v>0</v>
      </c>
      <c r="D56" s="22">
        <v>0</v>
      </c>
      <c r="E56" s="22">
        <v>0</v>
      </c>
      <c r="F56" s="22">
        <v>0</v>
      </c>
      <c r="G56" s="22">
        <v>0</v>
      </c>
      <c r="H56" s="22">
        <v>0</v>
      </c>
      <c r="I56" s="22">
        <v>0</v>
      </c>
      <c r="J56" s="22">
        <v>0</v>
      </c>
      <c r="K56" s="23">
        <f t="shared" si="6"/>
        <v>0</v>
      </c>
    </row>
    <row r="57" spans="1:11" ht="25.5" x14ac:dyDescent="0.2">
      <c r="A57" s="20" t="s">
        <v>106</v>
      </c>
      <c r="B57" s="21" t="s">
        <v>107</v>
      </c>
      <c r="C57" s="22">
        <v>0</v>
      </c>
      <c r="D57" s="22">
        <v>0</v>
      </c>
      <c r="E57" s="22">
        <v>0</v>
      </c>
      <c r="F57" s="22">
        <v>0</v>
      </c>
      <c r="G57" s="22">
        <v>0</v>
      </c>
      <c r="H57" s="22">
        <v>0</v>
      </c>
      <c r="I57" s="22">
        <v>0</v>
      </c>
      <c r="J57" s="22">
        <v>0</v>
      </c>
      <c r="K57" s="23">
        <f t="shared" si="6"/>
        <v>0</v>
      </c>
    </row>
    <row r="58" spans="1:11" x14ac:dyDescent="0.2">
      <c r="A58" s="20" t="s">
        <v>108</v>
      </c>
      <c r="B58" s="21" t="s">
        <v>109</v>
      </c>
      <c r="C58" s="22">
        <v>0</v>
      </c>
      <c r="D58" s="22">
        <v>0</v>
      </c>
      <c r="E58" s="22">
        <v>0</v>
      </c>
      <c r="F58" s="22">
        <v>0</v>
      </c>
      <c r="G58" s="22">
        <v>0</v>
      </c>
      <c r="H58" s="22">
        <v>0</v>
      </c>
      <c r="I58" s="22">
        <v>0</v>
      </c>
      <c r="J58" s="22">
        <v>0</v>
      </c>
      <c r="K58" s="23">
        <f t="shared" si="6"/>
        <v>0</v>
      </c>
    </row>
    <row r="59" spans="1:11" x14ac:dyDescent="0.2">
      <c r="A59" s="24" t="s">
        <v>110</v>
      </c>
      <c r="B59" s="25" t="s">
        <v>111</v>
      </c>
      <c r="C59" s="26">
        <f>SUM(C48:C58)</f>
        <v>0</v>
      </c>
      <c r="D59" s="26">
        <f t="shared" ref="D59:J59" si="7">SUM(D48:D58)</f>
        <v>0</v>
      </c>
      <c r="E59" s="26">
        <f t="shared" si="7"/>
        <v>0</v>
      </c>
      <c r="F59" s="26">
        <f t="shared" si="7"/>
        <v>0</v>
      </c>
      <c r="G59" s="26">
        <f t="shared" si="7"/>
        <v>0</v>
      </c>
      <c r="H59" s="26">
        <f t="shared" si="7"/>
        <v>0</v>
      </c>
      <c r="I59" s="26">
        <f t="shared" si="7"/>
        <v>1</v>
      </c>
      <c r="J59" s="26">
        <f t="shared" si="7"/>
        <v>1</v>
      </c>
      <c r="K59" s="23">
        <f>SUM(K48:K58)</f>
        <v>2</v>
      </c>
    </row>
    <row r="60" spans="1:11" x14ac:dyDescent="0.2">
      <c r="A60" s="27" t="s">
        <v>115</v>
      </c>
      <c r="B60" s="701"/>
      <c r="C60" s="701"/>
      <c r="D60" s="701"/>
      <c r="E60" s="701"/>
      <c r="F60" s="701"/>
      <c r="G60" s="701"/>
      <c r="H60" s="701"/>
      <c r="I60" s="701"/>
      <c r="J60" s="701"/>
      <c r="K60" s="702"/>
    </row>
    <row r="61" spans="1:11" x14ac:dyDescent="0.2">
      <c r="A61" s="17" t="s">
        <v>86</v>
      </c>
      <c r="B61" s="18" t="s">
        <v>87</v>
      </c>
      <c r="C61" s="699"/>
      <c r="D61" s="699"/>
      <c r="E61" s="699"/>
      <c r="F61" s="699"/>
      <c r="G61" s="699"/>
      <c r="H61" s="699"/>
      <c r="I61" s="699"/>
      <c r="J61" s="699"/>
      <c r="K61" s="700"/>
    </row>
    <row r="62" spans="1:11" x14ac:dyDescent="0.2">
      <c r="A62" s="20" t="s">
        <v>88</v>
      </c>
      <c r="B62" s="21" t="s">
        <v>89</v>
      </c>
      <c r="C62" s="22">
        <v>0</v>
      </c>
      <c r="D62" s="22">
        <v>0</v>
      </c>
      <c r="E62" s="22">
        <v>0</v>
      </c>
      <c r="F62" s="22">
        <v>0</v>
      </c>
      <c r="G62" s="22">
        <v>0</v>
      </c>
      <c r="H62" s="22">
        <v>0</v>
      </c>
      <c r="I62" s="22">
        <v>0</v>
      </c>
      <c r="J62" s="22">
        <v>0</v>
      </c>
      <c r="K62" s="23">
        <f>SUM(C62:J62)</f>
        <v>0</v>
      </c>
    </row>
    <row r="63" spans="1:11" x14ac:dyDescent="0.2">
      <c r="A63" s="20" t="s">
        <v>90</v>
      </c>
      <c r="B63" s="21" t="s">
        <v>91</v>
      </c>
      <c r="C63" s="22">
        <v>0</v>
      </c>
      <c r="D63" s="22">
        <v>0</v>
      </c>
      <c r="E63" s="22">
        <v>0</v>
      </c>
      <c r="F63" s="22">
        <v>0</v>
      </c>
      <c r="G63" s="22">
        <v>0</v>
      </c>
      <c r="H63" s="22">
        <v>0</v>
      </c>
      <c r="I63" s="22">
        <v>0</v>
      </c>
      <c r="J63" s="22">
        <v>0</v>
      </c>
      <c r="K63" s="23">
        <f t="shared" ref="K63:K72" si="8">SUM(C63:J63)</f>
        <v>0</v>
      </c>
    </row>
    <row r="64" spans="1:11" x14ac:dyDescent="0.2">
      <c r="A64" s="20" t="s">
        <v>92</v>
      </c>
      <c r="B64" s="21" t="s">
        <v>93</v>
      </c>
      <c r="C64" s="22">
        <v>0</v>
      </c>
      <c r="D64" s="22">
        <v>0</v>
      </c>
      <c r="E64" s="22">
        <v>0</v>
      </c>
      <c r="F64" s="22">
        <v>0</v>
      </c>
      <c r="G64" s="22">
        <v>0</v>
      </c>
      <c r="H64" s="22">
        <v>0</v>
      </c>
      <c r="I64" s="22">
        <v>0</v>
      </c>
      <c r="J64" s="22">
        <v>0</v>
      </c>
      <c r="K64" s="23">
        <f t="shared" si="8"/>
        <v>0</v>
      </c>
    </row>
    <row r="65" spans="1:11" x14ac:dyDescent="0.2">
      <c r="A65" s="20" t="s">
        <v>94</v>
      </c>
      <c r="B65" s="21" t="s">
        <v>95</v>
      </c>
      <c r="C65" s="22">
        <v>0</v>
      </c>
      <c r="D65" s="22">
        <v>0</v>
      </c>
      <c r="E65" s="22">
        <v>0</v>
      </c>
      <c r="F65" s="22">
        <v>0</v>
      </c>
      <c r="G65" s="22">
        <v>0</v>
      </c>
      <c r="H65" s="22">
        <v>0</v>
      </c>
      <c r="I65" s="22">
        <v>1</v>
      </c>
      <c r="J65" s="22">
        <v>1</v>
      </c>
      <c r="K65" s="23">
        <f t="shared" si="8"/>
        <v>2</v>
      </c>
    </row>
    <row r="66" spans="1:11" x14ac:dyDescent="0.2">
      <c r="A66" s="20" t="s">
        <v>96</v>
      </c>
      <c r="B66" s="21" t="s">
        <v>97</v>
      </c>
      <c r="C66" s="22">
        <v>0</v>
      </c>
      <c r="D66" s="22">
        <v>0</v>
      </c>
      <c r="E66" s="22">
        <v>0</v>
      </c>
      <c r="F66" s="22">
        <v>0</v>
      </c>
      <c r="G66" s="22">
        <v>0</v>
      </c>
      <c r="H66" s="22">
        <v>0</v>
      </c>
      <c r="I66" s="22">
        <v>0</v>
      </c>
      <c r="J66" s="22">
        <v>0</v>
      </c>
      <c r="K66" s="23">
        <f t="shared" si="8"/>
        <v>0</v>
      </c>
    </row>
    <row r="67" spans="1:11" x14ac:dyDescent="0.2">
      <c r="A67" s="20" t="s">
        <v>98</v>
      </c>
      <c r="B67" s="21" t="s">
        <v>99</v>
      </c>
      <c r="C67" s="22">
        <v>0</v>
      </c>
      <c r="D67" s="22">
        <v>0</v>
      </c>
      <c r="E67" s="22">
        <v>0</v>
      </c>
      <c r="F67" s="22">
        <v>0</v>
      </c>
      <c r="G67" s="22">
        <v>0</v>
      </c>
      <c r="H67" s="22">
        <v>0</v>
      </c>
      <c r="I67" s="22">
        <v>3</v>
      </c>
      <c r="J67" s="22">
        <v>1</v>
      </c>
      <c r="K67" s="23">
        <f>SUM(C67:J67)</f>
        <v>4</v>
      </c>
    </row>
    <row r="68" spans="1:11" x14ac:dyDescent="0.2">
      <c r="A68" s="20" t="s">
        <v>100</v>
      </c>
      <c r="B68" s="21" t="s">
        <v>101</v>
      </c>
      <c r="C68" s="22">
        <v>0</v>
      </c>
      <c r="D68" s="22">
        <v>0</v>
      </c>
      <c r="E68" s="22">
        <v>0</v>
      </c>
      <c r="F68" s="22">
        <v>0</v>
      </c>
      <c r="G68" s="22">
        <v>0</v>
      </c>
      <c r="H68" s="22">
        <v>0</v>
      </c>
      <c r="I68" s="22">
        <v>0</v>
      </c>
      <c r="J68" s="22">
        <v>0</v>
      </c>
      <c r="K68" s="23">
        <f t="shared" si="8"/>
        <v>0</v>
      </c>
    </row>
    <row r="69" spans="1:11" x14ac:dyDescent="0.2">
      <c r="A69" s="20" t="s">
        <v>102</v>
      </c>
      <c r="B69" s="21" t="s">
        <v>103</v>
      </c>
      <c r="C69" s="22">
        <v>0</v>
      </c>
      <c r="D69" s="22">
        <v>0</v>
      </c>
      <c r="E69" s="22">
        <v>0</v>
      </c>
      <c r="F69" s="22">
        <v>0</v>
      </c>
      <c r="G69" s="22">
        <v>0</v>
      </c>
      <c r="H69" s="22">
        <v>0</v>
      </c>
      <c r="I69" s="22">
        <v>0</v>
      </c>
      <c r="J69" s="22">
        <v>0</v>
      </c>
      <c r="K69" s="23">
        <f t="shared" si="8"/>
        <v>0</v>
      </c>
    </row>
    <row r="70" spans="1:11" x14ac:dyDescent="0.2">
      <c r="A70" s="20" t="s">
        <v>104</v>
      </c>
      <c r="B70" s="21" t="s">
        <v>105</v>
      </c>
      <c r="C70" s="22">
        <v>0</v>
      </c>
      <c r="D70" s="22">
        <v>0</v>
      </c>
      <c r="E70" s="22">
        <v>0</v>
      </c>
      <c r="F70" s="22">
        <v>0</v>
      </c>
      <c r="G70" s="22">
        <v>0</v>
      </c>
      <c r="H70" s="22">
        <v>0</v>
      </c>
      <c r="I70" s="22">
        <v>0</v>
      </c>
      <c r="J70" s="22">
        <v>0</v>
      </c>
      <c r="K70" s="23">
        <f t="shared" si="8"/>
        <v>0</v>
      </c>
    </row>
    <row r="71" spans="1:11" ht="25.5" x14ac:dyDescent="0.2">
      <c r="A71" s="20" t="s">
        <v>106</v>
      </c>
      <c r="B71" s="21" t="s">
        <v>107</v>
      </c>
      <c r="C71" s="22">
        <v>0</v>
      </c>
      <c r="D71" s="22">
        <v>0</v>
      </c>
      <c r="E71" s="22">
        <v>3</v>
      </c>
      <c r="F71" s="22">
        <v>0</v>
      </c>
      <c r="G71" s="22">
        <v>0</v>
      </c>
      <c r="H71" s="22">
        <v>0</v>
      </c>
      <c r="I71" s="22">
        <v>1</v>
      </c>
      <c r="J71" s="22">
        <v>4</v>
      </c>
      <c r="K71" s="23">
        <f t="shared" si="8"/>
        <v>8</v>
      </c>
    </row>
    <row r="72" spans="1:11" x14ac:dyDescent="0.2">
      <c r="A72" s="20" t="s">
        <v>108</v>
      </c>
      <c r="B72" s="21" t="s">
        <v>109</v>
      </c>
      <c r="C72" s="22">
        <v>0</v>
      </c>
      <c r="D72" s="22">
        <v>0</v>
      </c>
      <c r="E72" s="22">
        <v>0</v>
      </c>
      <c r="F72" s="22">
        <v>0</v>
      </c>
      <c r="G72" s="22">
        <v>0</v>
      </c>
      <c r="H72" s="22">
        <v>0</v>
      </c>
      <c r="I72" s="22">
        <v>0</v>
      </c>
      <c r="J72" s="22">
        <v>0</v>
      </c>
      <c r="K72" s="23">
        <f t="shared" si="8"/>
        <v>0</v>
      </c>
    </row>
    <row r="73" spans="1:11" x14ac:dyDescent="0.2">
      <c r="A73" s="24" t="s">
        <v>110</v>
      </c>
      <c r="B73" s="25" t="s">
        <v>111</v>
      </c>
      <c r="C73" s="26">
        <f>SUM(C62:C72)</f>
        <v>0</v>
      </c>
      <c r="D73" s="26">
        <f t="shared" ref="D73:J73" si="9">SUM(D62:D72)</f>
        <v>0</v>
      </c>
      <c r="E73" s="26">
        <f t="shared" si="9"/>
        <v>3</v>
      </c>
      <c r="F73" s="26">
        <f t="shared" si="9"/>
        <v>0</v>
      </c>
      <c r="G73" s="26">
        <f t="shared" si="9"/>
        <v>0</v>
      </c>
      <c r="H73" s="26">
        <f t="shared" si="9"/>
        <v>0</v>
      </c>
      <c r="I73" s="26">
        <f t="shared" si="9"/>
        <v>5</v>
      </c>
      <c r="J73" s="26">
        <f t="shared" si="9"/>
        <v>6</v>
      </c>
      <c r="K73" s="23">
        <f>SUM(K62:K72)</f>
        <v>14</v>
      </c>
    </row>
    <row r="74" spans="1:11" x14ac:dyDescent="0.2">
      <c r="A74" s="27" t="s">
        <v>116</v>
      </c>
      <c r="B74" s="701"/>
      <c r="C74" s="701"/>
      <c r="D74" s="701"/>
      <c r="E74" s="701"/>
      <c r="F74" s="701"/>
      <c r="G74" s="701"/>
      <c r="H74" s="701"/>
      <c r="I74" s="701"/>
      <c r="J74" s="701"/>
      <c r="K74" s="702"/>
    </row>
    <row r="75" spans="1:11" x14ac:dyDescent="0.2">
      <c r="A75" s="17" t="s">
        <v>86</v>
      </c>
      <c r="B75" s="18" t="s">
        <v>87</v>
      </c>
      <c r="C75" s="699"/>
      <c r="D75" s="699"/>
      <c r="E75" s="699"/>
      <c r="F75" s="699"/>
      <c r="G75" s="699"/>
      <c r="H75" s="699"/>
      <c r="I75" s="699"/>
      <c r="J75" s="699"/>
      <c r="K75" s="700"/>
    </row>
    <row r="76" spans="1:11" x14ac:dyDescent="0.2">
      <c r="A76" s="20" t="s">
        <v>88</v>
      </c>
      <c r="B76" s="21" t="s">
        <v>89</v>
      </c>
      <c r="C76" s="22">
        <v>0</v>
      </c>
      <c r="D76" s="22">
        <v>0</v>
      </c>
      <c r="E76" s="22">
        <v>0</v>
      </c>
      <c r="F76" s="22">
        <v>0</v>
      </c>
      <c r="G76" s="22">
        <v>0</v>
      </c>
      <c r="H76" s="22">
        <v>0</v>
      </c>
      <c r="I76" s="22">
        <v>0</v>
      </c>
      <c r="J76" s="22">
        <v>0</v>
      </c>
      <c r="K76" s="23">
        <f>SUM(C76:J76)</f>
        <v>0</v>
      </c>
    </row>
    <row r="77" spans="1:11" x14ac:dyDescent="0.2">
      <c r="A77" s="20" t="s">
        <v>90</v>
      </c>
      <c r="B77" s="21" t="s">
        <v>91</v>
      </c>
      <c r="C77" s="22">
        <v>0</v>
      </c>
      <c r="D77" s="22">
        <v>0</v>
      </c>
      <c r="E77" s="22">
        <v>0</v>
      </c>
      <c r="F77" s="22">
        <v>0</v>
      </c>
      <c r="G77" s="22">
        <v>0</v>
      </c>
      <c r="H77" s="22">
        <v>0</v>
      </c>
      <c r="I77" s="22">
        <v>0</v>
      </c>
      <c r="J77" s="22">
        <v>0</v>
      </c>
      <c r="K77" s="23">
        <f t="shared" ref="K77:K86" si="10">SUM(C77:J77)</f>
        <v>0</v>
      </c>
    </row>
    <row r="78" spans="1:11" x14ac:dyDescent="0.2">
      <c r="A78" s="20" t="s">
        <v>92</v>
      </c>
      <c r="B78" s="21" t="s">
        <v>93</v>
      </c>
      <c r="C78" s="22">
        <v>0</v>
      </c>
      <c r="D78" s="22">
        <v>0</v>
      </c>
      <c r="E78" s="22">
        <v>0</v>
      </c>
      <c r="F78" s="22">
        <v>0</v>
      </c>
      <c r="G78" s="22">
        <v>0</v>
      </c>
      <c r="H78" s="22">
        <v>0</v>
      </c>
      <c r="I78" s="22">
        <v>0</v>
      </c>
      <c r="J78" s="22">
        <v>0</v>
      </c>
      <c r="K78" s="23">
        <f t="shared" si="10"/>
        <v>0</v>
      </c>
    </row>
    <row r="79" spans="1:11" x14ac:dyDescent="0.2">
      <c r="A79" s="20" t="s">
        <v>94</v>
      </c>
      <c r="B79" s="21" t="s">
        <v>95</v>
      </c>
      <c r="C79" s="22">
        <v>0</v>
      </c>
      <c r="D79" s="22">
        <v>0</v>
      </c>
      <c r="E79" s="22">
        <v>0</v>
      </c>
      <c r="F79" s="22">
        <v>0</v>
      </c>
      <c r="G79" s="22">
        <v>0</v>
      </c>
      <c r="H79" s="22">
        <v>0</v>
      </c>
      <c r="I79" s="22">
        <v>0</v>
      </c>
      <c r="J79" s="22">
        <v>0</v>
      </c>
      <c r="K79" s="23">
        <f t="shared" si="10"/>
        <v>0</v>
      </c>
    </row>
    <row r="80" spans="1:11" x14ac:dyDescent="0.2">
      <c r="A80" s="20" t="s">
        <v>96</v>
      </c>
      <c r="B80" s="21" t="s">
        <v>97</v>
      </c>
      <c r="C80" s="22">
        <v>0</v>
      </c>
      <c r="D80" s="22">
        <v>0</v>
      </c>
      <c r="E80" s="22">
        <v>0</v>
      </c>
      <c r="F80" s="22">
        <v>0</v>
      </c>
      <c r="G80" s="22">
        <v>0</v>
      </c>
      <c r="H80" s="22">
        <v>0</v>
      </c>
      <c r="I80" s="22">
        <v>0</v>
      </c>
      <c r="J80" s="22">
        <v>0</v>
      </c>
      <c r="K80" s="23">
        <f t="shared" si="10"/>
        <v>0</v>
      </c>
    </row>
    <row r="81" spans="1:11" x14ac:dyDescent="0.2">
      <c r="A81" s="20" t="s">
        <v>98</v>
      </c>
      <c r="B81" s="21" t="s">
        <v>99</v>
      </c>
      <c r="C81" s="22">
        <v>0</v>
      </c>
      <c r="D81" s="22">
        <v>0</v>
      </c>
      <c r="E81" s="22">
        <v>0</v>
      </c>
      <c r="F81" s="22">
        <v>0</v>
      </c>
      <c r="G81" s="22">
        <v>0</v>
      </c>
      <c r="H81" s="22">
        <v>0</v>
      </c>
      <c r="I81" s="22">
        <v>1</v>
      </c>
      <c r="J81" s="22">
        <v>0</v>
      </c>
      <c r="K81" s="23">
        <f>SUM(C81:J81)</f>
        <v>1</v>
      </c>
    </row>
    <row r="82" spans="1:11" x14ac:dyDescent="0.2">
      <c r="A82" s="20" t="s">
        <v>100</v>
      </c>
      <c r="B82" s="21" t="s">
        <v>101</v>
      </c>
      <c r="C82" s="22">
        <v>0</v>
      </c>
      <c r="D82" s="22">
        <v>0</v>
      </c>
      <c r="E82" s="22">
        <v>0</v>
      </c>
      <c r="F82" s="22">
        <v>0</v>
      </c>
      <c r="G82" s="22">
        <v>0</v>
      </c>
      <c r="H82" s="22">
        <v>0</v>
      </c>
      <c r="I82" s="22">
        <v>1</v>
      </c>
      <c r="J82" s="22">
        <v>0</v>
      </c>
      <c r="K82" s="23">
        <f t="shared" si="10"/>
        <v>1</v>
      </c>
    </row>
    <row r="83" spans="1:11" x14ac:dyDescent="0.2">
      <c r="A83" s="20" t="s">
        <v>102</v>
      </c>
      <c r="B83" s="21" t="s">
        <v>103</v>
      </c>
      <c r="C83" s="22">
        <v>0</v>
      </c>
      <c r="D83" s="22">
        <v>0</v>
      </c>
      <c r="E83" s="22">
        <v>0</v>
      </c>
      <c r="F83" s="22">
        <v>0</v>
      </c>
      <c r="G83" s="22">
        <v>0</v>
      </c>
      <c r="H83" s="22">
        <v>0</v>
      </c>
      <c r="I83" s="22">
        <v>0</v>
      </c>
      <c r="J83" s="22">
        <v>0</v>
      </c>
      <c r="K83" s="23">
        <f t="shared" si="10"/>
        <v>0</v>
      </c>
    </row>
    <row r="84" spans="1:11" x14ac:dyDescent="0.2">
      <c r="A84" s="20" t="s">
        <v>104</v>
      </c>
      <c r="B84" s="21" t="s">
        <v>105</v>
      </c>
      <c r="C84" s="22">
        <v>0</v>
      </c>
      <c r="D84" s="22">
        <v>0</v>
      </c>
      <c r="E84" s="22">
        <v>0</v>
      </c>
      <c r="F84" s="22">
        <v>0</v>
      </c>
      <c r="G84" s="22">
        <v>0</v>
      </c>
      <c r="H84" s="22">
        <v>0</v>
      </c>
      <c r="I84" s="22">
        <v>0</v>
      </c>
      <c r="J84" s="22">
        <v>0</v>
      </c>
      <c r="K84" s="23">
        <f t="shared" si="10"/>
        <v>0</v>
      </c>
    </row>
    <row r="85" spans="1:11" ht="25.5" x14ac:dyDescent="0.2">
      <c r="A85" s="20" t="s">
        <v>106</v>
      </c>
      <c r="B85" s="21" t="s">
        <v>107</v>
      </c>
      <c r="C85" s="22">
        <v>0</v>
      </c>
      <c r="D85" s="22">
        <v>0</v>
      </c>
      <c r="E85" s="22">
        <v>1</v>
      </c>
      <c r="F85" s="22">
        <v>0</v>
      </c>
      <c r="G85" s="22">
        <v>0</v>
      </c>
      <c r="H85" s="22">
        <v>0</v>
      </c>
      <c r="I85" s="22">
        <v>4</v>
      </c>
      <c r="J85" s="22">
        <v>1</v>
      </c>
      <c r="K85" s="23">
        <f t="shared" si="10"/>
        <v>6</v>
      </c>
    </row>
    <row r="86" spans="1:11" x14ac:dyDescent="0.2">
      <c r="A86" s="20" t="s">
        <v>108</v>
      </c>
      <c r="B86" s="21" t="s">
        <v>109</v>
      </c>
      <c r="C86" s="22">
        <v>0</v>
      </c>
      <c r="D86" s="22">
        <v>0</v>
      </c>
      <c r="E86" s="22">
        <v>0</v>
      </c>
      <c r="F86" s="22">
        <v>0</v>
      </c>
      <c r="G86" s="22">
        <v>0</v>
      </c>
      <c r="H86" s="22">
        <v>0</v>
      </c>
      <c r="I86" s="22">
        <v>0</v>
      </c>
      <c r="J86" s="22">
        <v>0</v>
      </c>
      <c r="K86" s="23">
        <f t="shared" si="10"/>
        <v>0</v>
      </c>
    </row>
    <row r="87" spans="1:11" x14ac:dyDescent="0.2">
      <c r="A87" s="24" t="s">
        <v>110</v>
      </c>
      <c r="B87" s="25" t="s">
        <v>111</v>
      </c>
      <c r="C87" s="26">
        <f>SUM(C76:C86)</f>
        <v>0</v>
      </c>
      <c r="D87" s="26">
        <f t="shared" ref="D87:J87" si="11">SUM(D76:D86)</f>
        <v>0</v>
      </c>
      <c r="E87" s="26">
        <f t="shared" si="11"/>
        <v>1</v>
      </c>
      <c r="F87" s="26">
        <f t="shared" si="11"/>
        <v>0</v>
      </c>
      <c r="G87" s="26">
        <f t="shared" si="11"/>
        <v>0</v>
      </c>
      <c r="H87" s="26">
        <f t="shared" si="11"/>
        <v>0</v>
      </c>
      <c r="I87" s="26">
        <f t="shared" si="11"/>
        <v>6</v>
      </c>
      <c r="J87" s="26">
        <f t="shared" si="11"/>
        <v>1</v>
      </c>
      <c r="K87" s="23">
        <f>SUM(K76:K86)</f>
        <v>8</v>
      </c>
    </row>
    <row r="88" spans="1:11" x14ac:dyDescent="0.2">
      <c r="A88" s="27" t="s">
        <v>117</v>
      </c>
      <c r="B88" s="701"/>
      <c r="C88" s="701"/>
      <c r="D88" s="701"/>
      <c r="E88" s="701"/>
      <c r="F88" s="701"/>
      <c r="G88" s="701"/>
      <c r="H88" s="701"/>
      <c r="I88" s="701"/>
      <c r="J88" s="701"/>
      <c r="K88" s="702"/>
    </row>
    <row r="89" spans="1:11" x14ac:dyDescent="0.2">
      <c r="A89" s="17" t="s">
        <v>86</v>
      </c>
      <c r="B89" s="18" t="s">
        <v>87</v>
      </c>
      <c r="C89" s="699"/>
      <c r="D89" s="699"/>
      <c r="E89" s="699"/>
      <c r="F89" s="699"/>
      <c r="G89" s="699"/>
      <c r="H89" s="699"/>
      <c r="I89" s="699"/>
      <c r="J89" s="699"/>
      <c r="K89" s="700"/>
    </row>
    <row r="90" spans="1:11" x14ac:dyDescent="0.2">
      <c r="A90" s="20" t="s">
        <v>88</v>
      </c>
      <c r="B90" s="21" t="s">
        <v>89</v>
      </c>
      <c r="C90" s="22">
        <v>0</v>
      </c>
      <c r="D90" s="22">
        <v>0</v>
      </c>
      <c r="E90" s="22">
        <v>0</v>
      </c>
      <c r="F90" s="22">
        <v>0</v>
      </c>
      <c r="G90" s="22">
        <v>0</v>
      </c>
      <c r="H90" s="22">
        <v>0</v>
      </c>
      <c r="I90" s="22">
        <v>0</v>
      </c>
      <c r="J90" s="22">
        <v>0</v>
      </c>
      <c r="K90" s="23">
        <f>SUM(C90:J90)</f>
        <v>0</v>
      </c>
    </row>
    <row r="91" spans="1:11" x14ac:dyDescent="0.2">
      <c r="A91" s="20" t="s">
        <v>90</v>
      </c>
      <c r="B91" s="21" t="s">
        <v>91</v>
      </c>
      <c r="C91" s="22">
        <v>0</v>
      </c>
      <c r="D91" s="22">
        <v>0</v>
      </c>
      <c r="E91" s="22">
        <v>0</v>
      </c>
      <c r="F91" s="22">
        <v>0</v>
      </c>
      <c r="G91" s="22">
        <v>0</v>
      </c>
      <c r="H91" s="22">
        <v>0</v>
      </c>
      <c r="I91" s="22">
        <v>0</v>
      </c>
      <c r="J91" s="22">
        <v>0</v>
      </c>
      <c r="K91" s="23">
        <f t="shared" ref="K91:K100" si="12">SUM(C91:J91)</f>
        <v>0</v>
      </c>
    </row>
    <row r="92" spans="1:11" x14ac:dyDescent="0.2">
      <c r="A92" s="20" t="s">
        <v>92</v>
      </c>
      <c r="B92" s="21" t="s">
        <v>93</v>
      </c>
      <c r="C92" s="22">
        <v>0</v>
      </c>
      <c r="D92" s="22">
        <v>0</v>
      </c>
      <c r="E92" s="22">
        <v>0</v>
      </c>
      <c r="F92" s="22">
        <v>0</v>
      </c>
      <c r="G92" s="22">
        <v>0</v>
      </c>
      <c r="H92" s="22">
        <v>0</v>
      </c>
      <c r="I92" s="22">
        <v>0</v>
      </c>
      <c r="J92" s="22">
        <v>0</v>
      </c>
      <c r="K92" s="23">
        <f t="shared" si="12"/>
        <v>0</v>
      </c>
    </row>
    <row r="93" spans="1:11" x14ac:dyDescent="0.2">
      <c r="A93" s="20" t="s">
        <v>94</v>
      </c>
      <c r="B93" s="21" t="s">
        <v>95</v>
      </c>
      <c r="C93" s="22">
        <v>0</v>
      </c>
      <c r="D93" s="22">
        <v>0</v>
      </c>
      <c r="E93" s="22">
        <v>0</v>
      </c>
      <c r="F93" s="22">
        <v>0</v>
      </c>
      <c r="G93" s="22">
        <v>0</v>
      </c>
      <c r="H93" s="22">
        <v>0</v>
      </c>
      <c r="I93" s="22">
        <v>0</v>
      </c>
      <c r="J93" s="22">
        <v>0</v>
      </c>
      <c r="K93" s="23">
        <f t="shared" si="12"/>
        <v>0</v>
      </c>
    </row>
    <row r="94" spans="1:11" x14ac:dyDescent="0.2">
      <c r="A94" s="20" t="s">
        <v>96</v>
      </c>
      <c r="B94" s="21" t="s">
        <v>97</v>
      </c>
      <c r="C94" s="22">
        <v>0</v>
      </c>
      <c r="D94" s="22">
        <v>0</v>
      </c>
      <c r="E94" s="22">
        <v>0</v>
      </c>
      <c r="F94" s="22">
        <v>0</v>
      </c>
      <c r="G94" s="22">
        <v>0</v>
      </c>
      <c r="H94" s="22">
        <v>0</v>
      </c>
      <c r="I94" s="22">
        <v>0</v>
      </c>
      <c r="J94" s="22">
        <v>0</v>
      </c>
      <c r="K94" s="23">
        <f t="shared" si="12"/>
        <v>0</v>
      </c>
    </row>
    <row r="95" spans="1:11" x14ac:dyDescent="0.2">
      <c r="A95" s="20" t="s">
        <v>98</v>
      </c>
      <c r="B95" s="21" t="s">
        <v>99</v>
      </c>
      <c r="C95" s="22">
        <v>0</v>
      </c>
      <c r="D95" s="22">
        <v>0</v>
      </c>
      <c r="E95" s="22">
        <v>0</v>
      </c>
      <c r="F95" s="22">
        <v>0</v>
      </c>
      <c r="G95" s="22">
        <v>0</v>
      </c>
      <c r="H95" s="22">
        <v>0</v>
      </c>
      <c r="I95" s="22">
        <v>0</v>
      </c>
      <c r="J95" s="22">
        <v>0</v>
      </c>
      <c r="K95" s="23">
        <f>SUM(C95:J95)</f>
        <v>0</v>
      </c>
    </row>
    <row r="96" spans="1:11" x14ac:dyDescent="0.2">
      <c r="A96" s="20" t="s">
        <v>100</v>
      </c>
      <c r="B96" s="21" t="s">
        <v>101</v>
      </c>
      <c r="C96" s="22">
        <v>0</v>
      </c>
      <c r="D96" s="22">
        <v>0</v>
      </c>
      <c r="E96" s="22">
        <v>0</v>
      </c>
      <c r="F96" s="22">
        <v>0</v>
      </c>
      <c r="G96" s="22">
        <v>0</v>
      </c>
      <c r="H96" s="22">
        <v>0</v>
      </c>
      <c r="I96" s="22">
        <v>0</v>
      </c>
      <c r="J96" s="22">
        <v>0</v>
      </c>
      <c r="K96" s="23">
        <f t="shared" si="12"/>
        <v>0</v>
      </c>
    </row>
    <row r="97" spans="1:11" x14ac:dyDescent="0.2">
      <c r="A97" s="20" t="s">
        <v>102</v>
      </c>
      <c r="B97" s="21" t="s">
        <v>103</v>
      </c>
      <c r="C97" s="22">
        <v>0</v>
      </c>
      <c r="D97" s="22">
        <v>0</v>
      </c>
      <c r="E97" s="22">
        <v>0</v>
      </c>
      <c r="F97" s="22">
        <v>0</v>
      </c>
      <c r="G97" s="22">
        <v>0</v>
      </c>
      <c r="H97" s="22">
        <v>0</v>
      </c>
      <c r="I97" s="22">
        <v>0</v>
      </c>
      <c r="J97" s="22">
        <v>0</v>
      </c>
      <c r="K97" s="23">
        <f t="shared" si="12"/>
        <v>0</v>
      </c>
    </row>
    <row r="98" spans="1:11" x14ac:dyDescent="0.2">
      <c r="A98" s="20" t="s">
        <v>104</v>
      </c>
      <c r="B98" s="21" t="s">
        <v>105</v>
      </c>
      <c r="C98" s="22">
        <v>0</v>
      </c>
      <c r="D98" s="22">
        <v>0</v>
      </c>
      <c r="E98" s="22">
        <v>0</v>
      </c>
      <c r="F98" s="22">
        <v>0</v>
      </c>
      <c r="G98" s="22">
        <v>0</v>
      </c>
      <c r="H98" s="22">
        <v>0</v>
      </c>
      <c r="I98" s="22">
        <v>0</v>
      </c>
      <c r="J98" s="22">
        <v>0</v>
      </c>
      <c r="K98" s="23">
        <f t="shared" si="12"/>
        <v>0</v>
      </c>
    </row>
    <row r="99" spans="1:11" ht="25.5" x14ac:dyDescent="0.2">
      <c r="A99" s="20" t="s">
        <v>106</v>
      </c>
      <c r="B99" s="21" t="s">
        <v>107</v>
      </c>
      <c r="C99" s="22">
        <v>0</v>
      </c>
      <c r="D99" s="22">
        <v>0</v>
      </c>
      <c r="E99" s="22">
        <v>1</v>
      </c>
      <c r="F99" s="22">
        <v>0</v>
      </c>
      <c r="G99" s="22">
        <v>0</v>
      </c>
      <c r="H99" s="22">
        <v>0</v>
      </c>
      <c r="I99" s="22">
        <v>0</v>
      </c>
      <c r="J99" s="22">
        <v>0</v>
      </c>
      <c r="K99" s="23">
        <f t="shared" si="12"/>
        <v>1</v>
      </c>
    </row>
    <row r="100" spans="1:11" x14ac:dyDescent="0.2">
      <c r="A100" s="20" t="s">
        <v>108</v>
      </c>
      <c r="B100" s="21" t="s">
        <v>109</v>
      </c>
      <c r="C100" s="22">
        <v>0</v>
      </c>
      <c r="D100" s="22">
        <v>0</v>
      </c>
      <c r="E100" s="22">
        <v>0</v>
      </c>
      <c r="F100" s="22">
        <v>0</v>
      </c>
      <c r="G100" s="22">
        <v>0</v>
      </c>
      <c r="H100" s="22">
        <v>0</v>
      </c>
      <c r="I100" s="22">
        <v>0</v>
      </c>
      <c r="J100" s="22">
        <v>0</v>
      </c>
      <c r="K100" s="23">
        <f t="shared" si="12"/>
        <v>0</v>
      </c>
    </row>
    <row r="101" spans="1:11" x14ac:dyDescent="0.2">
      <c r="A101" s="24" t="s">
        <v>110</v>
      </c>
      <c r="B101" s="25" t="s">
        <v>111</v>
      </c>
      <c r="C101" s="26">
        <f>SUM(C90:C100)</f>
        <v>0</v>
      </c>
      <c r="D101" s="26">
        <f t="shared" ref="D101:J101" si="13">SUM(D90:D100)</f>
        <v>0</v>
      </c>
      <c r="E101" s="26">
        <f t="shared" si="13"/>
        <v>1</v>
      </c>
      <c r="F101" s="26">
        <f t="shared" si="13"/>
        <v>0</v>
      </c>
      <c r="G101" s="26">
        <f t="shared" si="13"/>
        <v>0</v>
      </c>
      <c r="H101" s="26">
        <f t="shared" si="13"/>
        <v>0</v>
      </c>
      <c r="I101" s="26">
        <f t="shared" si="13"/>
        <v>0</v>
      </c>
      <c r="J101" s="26">
        <f t="shared" si="13"/>
        <v>0</v>
      </c>
      <c r="K101" s="23">
        <f>SUM(K90:K100)</f>
        <v>1</v>
      </c>
    </row>
    <row r="102" spans="1:11" x14ac:dyDescent="0.2">
      <c r="A102" s="27" t="s">
        <v>118</v>
      </c>
      <c r="B102" s="701"/>
      <c r="C102" s="701"/>
      <c r="D102" s="701"/>
      <c r="E102" s="701"/>
      <c r="F102" s="701"/>
      <c r="G102" s="701"/>
      <c r="H102" s="701"/>
      <c r="I102" s="701"/>
      <c r="J102" s="701"/>
      <c r="K102" s="702"/>
    </row>
    <row r="103" spans="1:11" x14ac:dyDescent="0.2">
      <c r="A103" s="17" t="s">
        <v>86</v>
      </c>
      <c r="B103" s="18" t="s">
        <v>87</v>
      </c>
      <c r="C103" s="699"/>
      <c r="D103" s="699"/>
      <c r="E103" s="699"/>
      <c r="F103" s="699"/>
      <c r="G103" s="699"/>
      <c r="H103" s="699"/>
      <c r="I103" s="699"/>
      <c r="J103" s="699"/>
      <c r="K103" s="700"/>
    </row>
    <row r="104" spans="1:11" x14ac:dyDescent="0.2">
      <c r="A104" s="20" t="s">
        <v>88</v>
      </c>
      <c r="B104" s="21" t="s">
        <v>89</v>
      </c>
      <c r="C104" s="22">
        <v>0</v>
      </c>
      <c r="D104" s="22">
        <v>0</v>
      </c>
      <c r="E104" s="22">
        <v>0</v>
      </c>
      <c r="F104" s="22">
        <v>0</v>
      </c>
      <c r="G104" s="22">
        <v>0</v>
      </c>
      <c r="H104" s="22">
        <v>0</v>
      </c>
      <c r="I104" s="22">
        <v>0</v>
      </c>
      <c r="J104" s="22">
        <v>0</v>
      </c>
      <c r="K104" s="23">
        <f>SUM(C104:J104)</f>
        <v>0</v>
      </c>
    </row>
    <row r="105" spans="1:11" x14ac:dyDescent="0.2">
      <c r="A105" s="20" t="s">
        <v>90</v>
      </c>
      <c r="B105" s="21" t="s">
        <v>91</v>
      </c>
      <c r="C105" s="22">
        <v>0</v>
      </c>
      <c r="D105" s="22">
        <v>0</v>
      </c>
      <c r="E105" s="22">
        <v>0</v>
      </c>
      <c r="F105" s="22">
        <v>0</v>
      </c>
      <c r="G105" s="22">
        <v>0</v>
      </c>
      <c r="H105" s="22">
        <v>0</v>
      </c>
      <c r="I105" s="22">
        <v>0</v>
      </c>
      <c r="J105" s="22">
        <v>0</v>
      </c>
      <c r="K105" s="23">
        <f t="shared" ref="K105:K114" si="14">SUM(C105:J105)</f>
        <v>0</v>
      </c>
    </row>
    <row r="106" spans="1:11" x14ac:dyDescent="0.2">
      <c r="A106" s="20" t="s">
        <v>92</v>
      </c>
      <c r="B106" s="21" t="s">
        <v>93</v>
      </c>
      <c r="C106" s="22">
        <v>0</v>
      </c>
      <c r="D106" s="22">
        <v>0</v>
      </c>
      <c r="E106" s="22">
        <v>0</v>
      </c>
      <c r="F106" s="22">
        <v>0</v>
      </c>
      <c r="G106" s="22">
        <v>0</v>
      </c>
      <c r="H106" s="22">
        <v>0</v>
      </c>
      <c r="I106" s="22">
        <v>0</v>
      </c>
      <c r="J106" s="22">
        <v>0</v>
      </c>
      <c r="K106" s="23">
        <f t="shared" si="14"/>
        <v>0</v>
      </c>
    </row>
    <row r="107" spans="1:11" x14ac:dyDescent="0.2">
      <c r="A107" s="20" t="s">
        <v>94</v>
      </c>
      <c r="B107" s="21" t="s">
        <v>95</v>
      </c>
      <c r="C107" s="22">
        <v>0</v>
      </c>
      <c r="D107" s="22">
        <v>0</v>
      </c>
      <c r="E107" s="22">
        <v>0</v>
      </c>
      <c r="F107" s="22">
        <v>0</v>
      </c>
      <c r="G107" s="22">
        <v>0</v>
      </c>
      <c r="H107" s="22">
        <v>0</v>
      </c>
      <c r="I107" s="22">
        <v>0</v>
      </c>
      <c r="J107" s="22">
        <v>0</v>
      </c>
      <c r="K107" s="23">
        <f t="shared" si="14"/>
        <v>0</v>
      </c>
    </row>
    <row r="108" spans="1:11" x14ac:dyDescent="0.2">
      <c r="A108" s="20" t="s">
        <v>96</v>
      </c>
      <c r="B108" s="21" t="s">
        <v>97</v>
      </c>
      <c r="C108" s="22">
        <v>0</v>
      </c>
      <c r="D108" s="22">
        <v>0</v>
      </c>
      <c r="E108" s="22">
        <v>0</v>
      </c>
      <c r="F108" s="22">
        <v>0</v>
      </c>
      <c r="G108" s="22">
        <v>0</v>
      </c>
      <c r="H108" s="22">
        <v>0</v>
      </c>
      <c r="I108" s="22">
        <v>0</v>
      </c>
      <c r="J108" s="22">
        <v>0</v>
      </c>
      <c r="K108" s="23">
        <f t="shared" si="14"/>
        <v>0</v>
      </c>
    </row>
    <row r="109" spans="1:11" x14ac:dyDescent="0.2">
      <c r="A109" s="20" t="s">
        <v>98</v>
      </c>
      <c r="B109" s="21" t="s">
        <v>99</v>
      </c>
      <c r="C109" s="22">
        <v>0</v>
      </c>
      <c r="D109" s="22">
        <v>0</v>
      </c>
      <c r="E109" s="22">
        <v>0</v>
      </c>
      <c r="F109" s="22">
        <v>0</v>
      </c>
      <c r="G109" s="22">
        <v>0</v>
      </c>
      <c r="H109" s="22">
        <v>0</v>
      </c>
      <c r="I109" s="22">
        <v>0</v>
      </c>
      <c r="J109" s="22">
        <v>0</v>
      </c>
      <c r="K109" s="23">
        <f>SUM(C109:J109)</f>
        <v>0</v>
      </c>
    </row>
    <row r="110" spans="1:11" x14ac:dyDescent="0.2">
      <c r="A110" s="20" t="s">
        <v>100</v>
      </c>
      <c r="B110" s="21" t="s">
        <v>101</v>
      </c>
      <c r="C110" s="22">
        <v>0</v>
      </c>
      <c r="D110" s="22">
        <v>0</v>
      </c>
      <c r="E110" s="22">
        <v>0</v>
      </c>
      <c r="F110" s="22">
        <v>0</v>
      </c>
      <c r="G110" s="22">
        <v>0</v>
      </c>
      <c r="H110" s="22">
        <v>0</v>
      </c>
      <c r="I110" s="22">
        <v>0</v>
      </c>
      <c r="J110" s="22">
        <v>0</v>
      </c>
      <c r="K110" s="23">
        <f t="shared" si="14"/>
        <v>0</v>
      </c>
    </row>
    <row r="111" spans="1:11" x14ac:dyDescent="0.2">
      <c r="A111" s="20" t="s">
        <v>102</v>
      </c>
      <c r="B111" s="21" t="s">
        <v>103</v>
      </c>
      <c r="C111" s="22">
        <v>0</v>
      </c>
      <c r="D111" s="22">
        <v>0</v>
      </c>
      <c r="E111" s="22">
        <v>0</v>
      </c>
      <c r="F111" s="22">
        <v>0</v>
      </c>
      <c r="G111" s="22">
        <v>0</v>
      </c>
      <c r="H111" s="22">
        <v>0</v>
      </c>
      <c r="I111" s="22">
        <v>0</v>
      </c>
      <c r="J111" s="22">
        <v>0</v>
      </c>
      <c r="K111" s="23">
        <f t="shared" si="14"/>
        <v>0</v>
      </c>
    </row>
    <row r="112" spans="1:11" x14ac:dyDescent="0.2">
      <c r="A112" s="20" t="s">
        <v>104</v>
      </c>
      <c r="B112" s="21" t="s">
        <v>105</v>
      </c>
      <c r="C112" s="22">
        <v>0</v>
      </c>
      <c r="D112" s="22">
        <v>0</v>
      </c>
      <c r="E112" s="22">
        <v>0</v>
      </c>
      <c r="F112" s="22">
        <v>0</v>
      </c>
      <c r="G112" s="22">
        <v>0</v>
      </c>
      <c r="H112" s="22">
        <v>0</v>
      </c>
      <c r="I112" s="22">
        <v>0</v>
      </c>
      <c r="J112" s="22">
        <v>0</v>
      </c>
      <c r="K112" s="23">
        <f t="shared" si="14"/>
        <v>0</v>
      </c>
    </row>
    <row r="113" spans="1:11" ht="25.5" x14ac:dyDescent="0.2">
      <c r="A113" s="20" t="s">
        <v>106</v>
      </c>
      <c r="B113" s="21" t="s">
        <v>107</v>
      </c>
      <c r="C113" s="22">
        <v>0</v>
      </c>
      <c r="D113" s="22">
        <v>0</v>
      </c>
      <c r="E113" s="22">
        <v>2</v>
      </c>
      <c r="F113" s="22">
        <v>0</v>
      </c>
      <c r="G113" s="22">
        <v>0</v>
      </c>
      <c r="H113" s="22">
        <v>0</v>
      </c>
      <c r="I113" s="22">
        <v>5</v>
      </c>
      <c r="J113" s="22">
        <v>2</v>
      </c>
      <c r="K113" s="23">
        <f t="shared" si="14"/>
        <v>9</v>
      </c>
    </row>
    <row r="114" spans="1:11" x14ac:dyDescent="0.2">
      <c r="A114" s="20" t="s">
        <v>108</v>
      </c>
      <c r="B114" s="21" t="s">
        <v>109</v>
      </c>
      <c r="C114" s="22">
        <v>0</v>
      </c>
      <c r="D114" s="22">
        <v>0</v>
      </c>
      <c r="E114" s="22">
        <v>0</v>
      </c>
      <c r="F114" s="22">
        <v>0</v>
      </c>
      <c r="G114" s="22">
        <v>0</v>
      </c>
      <c r="H114" s="22">
        <v>0</v>
      </c>
      <c r="I114" s="22">
        <v>0</v>
      </c>
      <c r="J114" s="22">
        <v>0</v>
      </c>
      <c r="K114" s="23">
        <f t="shared" si="14"/>
        <v>0</v>
      </c>
    </row>
    <row r="115" spans="1:11" x14ac:dyDescent="0.2">
      <c r="A115" s="24" t="s">
        <v>110</v>
      </c>
      <c r="B115" s="25" t="s">
        <v>111</v>
      </c>
      <c r="C115" s="26">
        <f>SUM(C104:C114)</f>
        <v>0</v>
      </c>
      <c r="D115" s="26">
        <f t="shared" ref="D115:J115" si="15">SUM(D104:D114)</f>
        <v>0</v>
      </c>
      <c r="E115" s="26">
        <f t="shared" si="15"/>
        <v>2</v>
      </c>
      <c r="F115" s="26">
        <f t="shared" si="15"/>
        <v>0</v>
      </c>
      <c r="G115" s="26">
        <f t="shared" si="15"/>
        <v>0</v>
      </c>
      <c r="H115" s="26">
        <f t="shared" si="15"/>
        <v>0</v>
      </c>
      <c r="I115" s="26">
        <f t="shared" si="15"/>
        <v>5</v>
      </c>
      <c r="J115" s="26">
        <f t="shared" si="15"/>
        <v>2</v>
      </c>
      <c r="K115" s="23">
        <f>SUM(K104:K114)</f>
        <v>9</v>
      </c>
    </row>
    <row r="116" spans="1:11" x14ac:dyDescent="0.2">
      <c r="A116" s="27" t="s">
        <v>119</v>
      </c>
      <c r="B116" s="701"/>
      <c r="C116" s="701"/>
      <c r="D116" s="701"/>
      <c r="E116" s="701"/>
      <c r="F116" s="701"/>
      <c r="G116" s="701"/>
      <c r="H116" s="701"/>
      <c r="I116" s="701"/>
      <c r="J116" s="701"/>
      <c r="K116" s="702"/>
    </row>
    <row r="117" spans="1:11" x14ac:dyDescent="0.2">
      <c r="A117" s="17" t="s">
        <v>86</v>
      </c>
      <c r="B117" s="18" t="s">
        <v>87</v>
      </c>
      <c r="C117" s="699"/>
      <c r="D117" s="699"/>
      <c r="E117" s="699"/>
      <c r="F117" s="699"/>
      <c r="G117" s="699"/>
      <c r="H117" s="699"/>
      <c r="I117" s="699"/>
      <c r="J117" s="699"/>
      <c r="K117" s="700"/>
    </row>
    <row r="118" spans="1:11" x14ac:dyDescent="0.2">
      <c r="A118" s="20" t="s">
        <v>88</v>
      </c>
      <c r="B118" s="21" t="s">
        <v>89</v>
      </c>
      <c r="C118" s="22">
        <v>0</v>
      </c>
      <c r="D118" s="22">
        <v>0</v>
      </c>
      <c r="E118" s="22">
        <v>0</v>
      </c>
      <c r="F118" s="22">
        <v>0</v>
      </c>
      <c r="G118" s="22">
        <v>0</v>
      </c>
      <c r="H118" s="22">
        <v>0</v>
      </c>
      <c r="I118" s="22">
        <v>0</v>
      </c>
      <c r="J118" s="22">
        <v>0</v>
      </c>
      <c r="K118" s="23">
        <f>SUM(C118:J118)</f>
        <v>0</v>
      </c>
    </row>
    <row r="119" spans="1:11" x14ac:dyDescent="0.2">
      <c r="A119" s="20" t="s">
        <v>90</v>
      </c>
      <c r="B119" s="21" t="s">
        <v>91</v>
      </c>
      <c r="C119" s="22">
        <v>0</v>
      </c>
      <c r="D119" s="22">
        <v>0</v>
      </c>
      <c r="E119" s="22">
        <v>0</v>
      </c>
      <c r="F119" s="22">
        <v>0</v>
      </c>
      <c r="G119" s="22">
        <v>0</v>
      </c>
      <c r="H119" s="22">
        <v>0</v>
      </c>
      <c r="I119" s="22">
        <v>0</v>
      </c>
      <c r="J119" s="22">
        <v>0</v>
      </c>
      <c r="K119" s="23">
        <f t="shared" ref="K119:K128" si="16">SUM(C119:J119)</f>
        <v>0</v>
      </c>
    </row>
    <row r="120" spans="1:11" x14ac:dyDescent="0.2">
      <c r="A120" s="20" t="s">
        <v>92</v>
      </c>
      <c r="B120" s="21" t="s">
        <v>93</v>
      </c>
      <c r="C120" s="22">
        <v>0</v>
      </c>
      <c r="D120" s="22">
        <v>0</v>
      </c>
      <c r="E120" s="22">
        <v>0</v>
      </c>
      <c r="F120" s="22">
        <v>0</v>
      </c>
      <c r="G120" s="22">
        <v>0</v>
      </c>
      <c r="H120" s="22">
        <v>0</v>
      </c>
      <c r="I120" s="22">
        <v>0</v>
      </c>
      <c r="J120" s="22">
        <v>0</v>
      </c>
      <c r="K120" s="23">
        <f t="shared" si="16"/>
        <v>0</v>
      </c>
    </row>
    <row r="121" spans="1:11" x14ac:dyDescent="0.2">
      <c r="A121" s="20" t="s">
        <v>94</v>
      </c>
      <c r="B121" s="21" t="s">
        <v>95</v>
      </c>
      <c r="C121" s="22">
        <v>0</v>
      </c>
      <c r="D121" s="22">
        <v>0</v>
      </c>
      <c r="E121" s="22">
        <v>0</v>
      </c>
      <c r="F121" s="22">
        <v>0</v>
      </c>
      <c r="G121" s="22">
        <v>0</v>
      </c>
      <c r="H121" s="22">
        <v>0</v>
      </c>
      <c r="I121" s="22">
        <v>0</v>
      </c>
      <c r="J121" s="22">
        <v>0</v>
      </c>
      <c r="K121" s="23">
        <f t="shared" si="16"/>
        <v>0</v>
      </c>
    </row>
    <row r="122" spans="1:11" x14ac:dyDescent="0.2">
      <c r="A122" s="20" t="s">
        <v>96</v>
      </c>
      <c r="B122" s="21" t="s">
        <v>97</v>
      </c>
      <c r="C122" s="22">
        <v>0</v>
      </c>
      <c r="D122" s="22">
        <v>0</v>
      </c>
      <c r="E122" s="22">
        <v>0</v>
      </c>
      <c r="F122" s="22">
        <v>0</v>
      </c>
      <c r="G122" s="22">
        <v>0</v>
      </c>
      <c r="H122" s="22">
        <v>0</v>
      </c>
      <c r="I122" s="22">
        <v>0</v>
      </c>
      <c r="J122" s="22">
        <v>0</v>
      </c>
      <c r="K122" s="23">
        <f t="shared" si="16"/>
        <v>0</v>
      </c>
    </row>
    <row r="123" spans="1:11" x14ac:dyDescent="0.2">
      <c r="A123" s="20" t="s">
        <v>98</v>
      </c>
      <c r="B123" s="21" t="s">
        <v>99</v>
      </c>
      <c r="C123" s="22">
        <v>0</v>
      </c>
      <c r="D123" s="22">
        <v>0</v>
      </c>
      <c r="E123" s="22">
        <v>0</v>
      </c>
      <c r="F123" s="22">
        <v>0</v>
      </c>
      <c r="G123" s="22">
        <v>0</v>
      </c>
      <c r="H123" s="22">
        <v>0</v>
      </c>
      <c r="I123" s="22">
        <v>0</v>
      </c>
      <c r="J123" s="22">
        <v>0</v>
      </c>
      <c r="K123" s="23">
        <f>SUM(C123:J123)</f>
        <v>0</v>
      </c>
    </row>
    <row r="124" spans="1:11" x14ac:dyDescent="0.2">
      <c r="A124" s="20" t="s">
        <v>100</v>
      </c>
      <c r="B124" s="21" t="s">
        <v>101</v>
      </c>
      <c r="C124" s="22">
        <v>0</v>
      </c>
      <c r="D124" s="22">
        <v>0</v>
      </c>
      <c r="E124" s="22">
        <v>0</v>
      </c>
      <c r="F124" s="22">
        <v>0</v>
      </c>
      <c r="G124" s="22">
        <v>0</v>
      </c>
      <c r="H124" s="22">
        <v>0</v>
      </c>
      <c r="I124" s="22">
        <v>0</v>
      </c>
      <c r="J124" s="22">
        <v>0</v>
      </c>
      <c r="K124" s="23">
        <f t="shared" si="16"/>
        <v>0</v>
      </c>
    </row>
    <row r="125" spans="1:11" x14ac:dyDescent="0.2">
      <c r="A125" s="20" t="s">
        <v>102</v>
      </c>
      <c r="B125" s="21" t="s">
        <v>103</v>
      </c>
      <c r="C125" s="22">
        <v>0</v>
      </c>
      <c r="D125" s="22">
        <v>0</v>
      </c>
      <c r="E125" s="22">
        <v>0</v>
      </c>
      <c r="F125" s="22">
        <v>0</v>
      </c>
      <c r="G125" s="22">
        <v>0</v>
      </c>
      <c r="H125" s="22">
        <v>0</v>
      </c>
      <c r="I125" s="22">
        <v>0</v>
      </c>
      <c r="J125" s="22">
        <v>0</v>
      </c>
      <c r="K125" s="23">
        <f t="shared" si="16"/>
        <v>0</v>
      </c>
    </row>
    <row r="126" spans="1:11" x14ac:dyDescent="0.2">
      <c r="A126" s="20" t="s">
        <v>104</v>
      </c>
      <c r="B126" s="21" t="s">
        <v>105</v>
      </c>
      <c r="C126" s="22">
        <v>0</v>
      </c>
      <c r="D126" s="22">
        <v>0</v>
      </c>
      <c r="E126" s="22">
        <v>0</v>
      </c>
      <c r="F126" s="22">
        <v>0</v>
      </c>
      <c r="G126" s="22">
        <v>0</v>
      </c>
      <c r="H126" s="22">
        <v>0</v>
      </c>
      <c r="I126" s="22">
        <v>0</v>
      </c>
      <c r="J126" s="22">
        <v>0</v>
      </c>
      <c r="K126" s="23">
        <f t="shared" si="16"/>
        <v>0</v>
      </c>
    </row>
    <row r="127" spans="1:11" ht="25.5" x14ac:dyDescent="0.2">
      <c r="A127" s="20" t="s">
        <v>106</v>
      </c>
      <c r="B127" s="21" t="s">
        <v>107</v>
      </c>
      <c r="C127" s="22">
        <v>0</v>
      </c>
      <c r="D127" s="22">
        <v>0</v>
      </c>
      <c r="E127" s="22">
        <v>3</v>
      </c>
      <c r="F127" s="22">
        <v>0</v>
      </c>
      <c r="G127" s="22">
        <v>0</v>
      </c>
      <c r="H127" s="22">
        <v>0</v>
      </c>
      <c r="I127" s="22">
        <v>1</v>
      </c>
      <c r="J127" s="22">
        <v>0</v>
      </c>
      <c r="K127" s="23">
        <f t="shared" si="16"/>
        <v>4</v>
      </c>
    </row>
    <row r="128" spans="1:11" x14ac:dyDescent="0.2">
      <c r="A128" s="20" t="s">
        <v>108</v>
      </c>
      <c r="B128" s="21" t="s">
        <v>109</v>
      </c>
      <c r="C128" s="22">
        <v>0</v>
      </c>
      <c r="D128" s="22">
        <v>0</v>
      </c>
      <c r="E128" s="22">
        <v>0</v>
      </c>
      <c r="F128" s="22">
        <v>0</v>
      </c>
      <c r="G128" s="22">
        <v>0</v>
      </c>
      <c r="H128" s="22">
        <v>0</v>
      </c>
      <c r="I128" s="22">
        <v>0</v>
      </c>
      <c r="J128" s="22">
        <v>0</v>
      </c>
      <c r="K128" s="23">
        <f t="shared" si="16"/>
        <v>0</v>
      </c>
    </row>
    <row r="129" spans="1:11" x14ac:dyDescent="0.2">
      <c r="A129" s="24" t="s">
        <v>110</v>
      </c>
      <c r="B129" s="25" t="s">
        <v>111</v>
      </c>
      <c r="C129" s="26">
        <f>SUM(C118:C128)</f>
        <v>0</v>
      </c>
      <c r="D129" s="26">
        <f t="shared" ref="D129:J129" si="17">SUM(D118:D128)</f>
        <v>0</v>
      </c>
      <c r="E129" s="26">
        <f t="shared" si="17"/>
        <v>3</v>
      </c>
      <c r="F129" s="26">
        <f t="shared" si="17"/>
        <v>0</v>
      </c>
      <c r="G129" s="26">
        <f t="shared" si="17"/>
        <v>0</v>
      </c>
      <c r="H129" s="26">
        <f t="shared" si="17"/>
        <v>0</v>
      </c>
      <c r="I129" s="26">
        <f t="shared" si="17"/>
        <v>1</v>
      </c>
      <c r="J129" s="26">
        <f t="shared" si="17"/>
        <v>0</v>
      </c>
      <c r="K129" s="23">
        <f>SUM(K118:K128)</f>
        <v>4</v>
      </c>
    </row>
    <row r="130" spans="1:11" x14ac:dyDescent="0.2">
      <c r="A130" s="27" t="s">
        <v>120</v>
      </c>
      <c r="B130" s="701"/>
      <c r="C130" s="701"/>
      <c r="D130" s="701"/>
      <c r="E130" s="701"/>
      <c r="F130" s="701"/>
      <c r="G130" s="701"/>
      <c r="H130" s="701"/>
      <c r="I130" s="701"/>
      <c r="J130" s="701"/>
      <c r="K130" s="702"/>
    </row>
    <row r="131" spans="1:11" x14ac:dyDescent="0.2">
      <c r="A131" s="17" t="s">
        <v>86</v>
      </c>
      <c r="B131" s="18" t="s">
        <v>87</v>
      </c>
      <c r="C131" s="699"/>
      <c r="D131" s="699"/>
      <c r="E131" s="699"/>
      <c r="F131" s="699"/>
      <c r="G131" s="699"/>
      <c r="H131" s="699"/>
      <c r="I131" s="699"/>
      <c r="J131" s="699"/>
      <c r="K131" s="700"/>
    </row>
    <row r="132" spans="1:11" x14ac:dyDescent="0.2">
      <c r="A132" s="20" t="s">
        <v>88</v>
      </c>
      <c r="B132" s="21" t="s">
        <v>89</v>
      </c>
      <c r="C132" s="22">
        <v>0</v>
      </c>
      <c r="D132" s="22">
        <v>0</v>
      </c>
      <c r="E132" s="22">
        <v>0</v>
      </c>
      <c r="F132" s="22">
        <v>0</v>
      </c>
      <c r="G132" s="22">
        <v>0</v>
      </c>
      <c r="H132" s="22">
        <v>0</v>
      </c>
      <c r="I132" s="22">
        <v>0</v>
      </c>
      <c r="J132" s="22">
        <v>0</v>
      </c>
      <c r="K132" s="23">
        <f>SUM(C132:J132)</f>
        <v>0</v>
      </c>
    </row>
    <row r="133" spans="1:11" x14ac:dyDescent="0.2">
      <c r="A133" s="20" t="s">
        <v>90</v>
      </c>
      <c r="B133" s="21" t="s">
        <v>91</v>
      </c>
      <c r="C133" s="22">
        <v>0</v>
      </c>
      <c r="D133" s="22">
        <v>0</v>
      </c>
      <c r="E133" s="22">
        <v>0</v>
      </c>
      <c r="F133" s="22">
        <v>0</v>
      </c>
      <c r="G133" s="22">
        <v>0</v>
      </c>
      <c r="H133" s="22">
        <v>0</v>
      </c>
      <c r="I133" s="22">
        <v>0</v>
      </c>
      <c r="J133" s="22">
        <v>0</v>
      </c>
      <c r="K133" s="23">
        <f t="shared" ref="K133:K142" si="18">SUM(C133:J133)</f>
        <v>0</v>
      </c>
    </row>
    <row r="134" spans="1:11" x14ac:dyDescent="0.2">
      <c r="A134" s="20" t="s">
        <v>92</v>
      </c>
      <c r="B134" s="21" t="s">
        <v>93</v>
      </c>
      <c r="C134" s="22">
        <v>0</v>
      </c>
      <c r="D134" s="22">
        <v>0</v>
      </c>
      <c r="E134" s="22">
        <v>0</v>
      </c>
      <c r="F134" s="22">
        <v>0</v>
      </c>
      <c r="G134" s="22">
        <v>0</v>
      </c>
      <c r="H134" s="22">
        <v>0</v>
      </c>
      <c r="I134" s="22">
        <v>0</v>
      </c>
      <c r="J134" s="22">
        <v>0</v>
      </c>
      <c r="K134" s="23">
        <f t="shared" si="18"/>
        <v>0</v>
      </c>
    </row>
    <row r="135" spans="1:11" x14ac:dyDescent="0.2">
      <c r="A135" s="20" t="s">
        <v>94</v>
      </c>
      <c r="B135" s="21" t="s">
        <v>95</v>
      </c>
      <c r="C135" s="22">
        <v>0</v>
      </c>
      <c r="D135" s="22">
        <v>0</v>
      </c>
      <c r="E135" s="22">
        <v>0</v>
      </c>
      <c r="F135" s="22">
        <v>0</v>
      </c>
      <c r="G135" s="22">
        <v>0</v>
      </c>
      <c r="H135" s="22">
        <v>0</v>
      </c>
      <c r="I135" s="22">
        <v>0</v>
      </c>
      <c r="J135" s="22">
        <v>0</v>
      </c>
      <c r="K135" s="23">
        <f t="shared" si="18"/>
        <v>0</v>
      </c>
    </row>
    <row r="136" spans="1:11" x14ac:dyDescent="0.2">
      <c r="A136" s="20" t="s">
        <v>96</v>
      </c>
      <c r="B136" s="21" t="s">
        <v>97</v>
      </c>
      <c r="C136" s="22">
        <v>0</v>
      </c>
      <c r="D136" s="22">
        <v>0</v>
      </c>
      <c r="E136" s="22">
        <v>0</v>
      </c>
      <c r="F136" s="22">
        <v>0</v>
      </c>
      <c r="G136" s="22">
        <v>0</v>
      </c>
      <c r="H136" s="22">
        <v>0</v>
      </c>
      <c r="I136" s="22">
        <v>0</v>
      </c>
      <c r="J136" s="22">
        <v>0</v>
      </c>
      <c r="K136" s="23">
        <f t="shared" si="18"/>
        <v>0</v>
      </c>
    </row>
    <row r="137" spans="1:11" x14ac:dyDescent="0.2">
      <c r="A137" s="20" t="s">
        <v>98</v>
      </c>
      <c r="B137" s="21" t="s">
        <v>99</v>
      </c>
      <c r="C137" s="22">
        <v>0</v>
      </c>
      <c r="D137" s="22">
        <v>0</v>
      </c>
      <c r="E137" s="22">
        <v>0</v>
      </c>
      <c r="F137" s="22">
        <v>0</v>
      </c>
      <c r="G137" s="22">
        <v>0</v>
      </c>
      <c r="H137" s="22">
        <v>0</v>
      </c>
      <c r="I137" s="22">
        <v>1</v>
      </c>
      <c r="J137" s="22">
        <v>1</v>
      </c>
      <c r="K137" s="23">
        <f>SUM(C137:J137)</f>
        <v>2</v>
      </c>
    </row>
    <row r="138" spans="1:11" x14ac:dyDescent="0.2">
      <c r="A138" s="20" t="s">
        <v>100</v>
      </c>
      <c r="B138" s="21" t="s">
        <v>101</v>
      </c>
      <c r="C138" s="22">
        <v>0</v>
      </c>
      <c r="D138" s="22">
        <v>0</v>
      </c>
      <c r="E138" s="22">
        <v>0</v>
      </c>
      <c r="F138" s="22">
        <v>0</v>
      </c>
      <c r="G138" s="22">
        <v>0</v>
      </c>
      <c r="H138" s="22">
        <v>0</v>
      </c>
      <c r="I138" s="22">
        <v>0</v>
      </c>
      <c r="J138" s="22">
        <v>0</v>
      </c>
      <c r="K138" s="23">
        <f t="shared" si="18"/>
        <v>0</v>
      </c>
    </row>
    <row r="139" spans="1:11" x14ac:dyDescent="0.2">
      <c r="A139" s="20" t="s">
        <v>102</v>
      </c>
      <c r="B139" s="21" t="s">
        <v>103</v>
      </c>
      <c r="C139" s="22">
        <v>0</v>
      </c>
      <c r="D139" s="22">
        <v>0</v>
      </c>
      <c r="E139" s="22">
        <v>0</v>
      </c>
      <c r="F139" s="22">
        <v>0</v>
      </c>
      <c r="G139" s="22">
        <v>0</v>
      </c>
      <c r="H139" s="22">
        <v>0</v>
      </c>
      <c r="I139" s="22">
        <v>0</v>
      </c>
      <c r="J139" s="22">
        <v>0</v>
      </c>
      <c r="K139" s="23">
        <f t="shared" si="18"/>
        <v>0</v>
      </c>
    </row>
    <row r="140" spans="1:11" x14ac:dyDescent="0.2">
      <c r="A140" s="20" t="s">
        <v>104</v>
      </c>
      <c r="B140" s="21" t="s">
        <v>105</v>
      </c>
      <c r="C140" s="22">
        <v>0</v>
      </c>
      <c r="D140" s="22">
        <v>0</v>
      </c>
      <c r="E140" s="22">
        <v>0</v>
      </c>
      <c r="F140" s="22">
        <v>0</v>
      </c>
      <c r="G140" s="22">
        <v>0</v>
      </c>
      <c r="H140" s="22">
        <v>0</v>
      </c>
      <c r="I140" s="22">
        <v>0</v>
      </c>
      <c r="J140" s="22">
        <v>0</v>
      </c>
      <c r="K140" s="23">
        <f t="shared" si="18"/>
        <v>0</v>
      </c>
    </row>
    <row r="141" spans="1:11" ht="25.5" x14ac:dyDescent="0.2">
      <c r="A141" s="20" t="s">
        <v>106</v>
      </c>
      <c r="B141" s="21" t="s">
        <v>107</v>
      </c>
      <c r="C141" s="22">
        <v>0</v>
      </c>
      <c r="D141" s="22">
        <v>0</v>
      </c>
      <c r="E141" s="22">
        <v>2</v>
      </c>
      <c r="F141" s="22">
        <v>0</v>
      </c>
      <c r="G141" s="22">
        <v>0</v>
      </c>
      <c r="H141" s="22">
        <v>0</v>
      </c>
      <c r="I141" s="22">
        <v>7</v>
      </c>
      <c r="J141" s="22">
        <v>3</v>
      </c>
      <c r="K141" s="23">
        <f t="shared" si="18"/>
        <v>12</v>
      </c>
    </row>
    <row r="142" spans="1:11" x14ac:dyDescent="0.2">
      <c r="A142" s="20" t="s">
        <v>108</v>
      </c>
      <c r="B142" s="21" t="s">
        <v>109</v>
      </c>
      <c r="C142" s="22">
        <v>0</v>
      </c>
      <c r="D142" s="22">
        <v>0</v>
      </c>
      <c r="E142" s="22">
        <v>0</v>
      </c>
      <c r="F142" s="22">
        <v>0</v>
      </c>
      <c r="G142" s="22">
        <v>0</v>
      </c>
      <c r="H142" s="22">
        <v>0</v>
      </c>
      <c r="I142" s="22">
        <v>0</v>
      </c>
      <c r="J142" s="22">
        <v>0</v>
      </c>
      <c r="K142" s="23">
        <f t="shared" si="18"/>
        <v>0</v>
      </c>
    </row>
    <row r="143" spans="1:11" x14ac:dyDescent="0.2">
      <c r="A143" s="24" t="s">
        <v>110</v>
      </c>
      <c r="B143" s="25" t="s">
        <v>111</v>
      </c>
      <c r="C143" s="26">
        <f>SUM(C132:C142)</f>
        <v>0</v>
      </c>
      <c r="D143" s="26">
        <f t="shared" ref="D143:J143" si="19">SUM(D132:D142)</f>
        <v>0</v>
      </c>
      <c r="E143" s="26">
        <f t="shared" si="19"/>
        <v>2</v>
      </c>
      <c r="F143" s="26">
        <f t="shared" si="19"/>
        <v>0</v>
      </c>
      <c r="G143" s="26">
        <f t="shared" si="19"/>
        <v>0</v>
      </c>
      <c r="H143" s="26">
        <f t="shared" si="19"/>
        <v>0</v>
      </c>
      <c r="I143" s="26">
        <f t="shared" si="19"/>
        <v>8</v>
      </c>
      <c r="J143" s="26">
        <f t="shared" si="19"/>
        <v>4</v>
      </c>
      <c r="K143" s="23">
        <f>SUM(K132:K142)</f>
        <v>14</v>
      </c>
    </row>
    <row r="144" spans="1:11" x14ac:dyDescent="0.2">
      <c r="A144" s="27" t="s">
        <v>121</v>
      </c>
      <c r="B144" s="701"/>
      <c r="C144" s="701"/>
      <c r="D144" s="701"/>
      <c r="E144" s="701"/>
      <c r="F144" s="701"/>
      <c r="G144" s="701"/>
      <c r="H144" s="701"/>
      <c r="I144" s="701"/>
      <c r="J144" s="701"/>
      <c r="K144" s="702"/>
    </row>
    <row r="145" spans="1:11" x14ac:dyDescent="0.2">
      <c r="A145" s="17" t="s">
        <v>86</v>
      </c>
      <c r="B145" s="18" t="s">
        <v>87</v>
      </c>
      <c r="C145" s="699"/>
      <c r="D145" s="699"/>
      <c r="E145" s="699"/>
      <c r="F145" s="699"/>
      <c r="G145" s="699"/>
      <c r="H145" s="699"/>
      <c r="I145" s="699"/>
      <c r="J145" s="699"/>
      <c r="K145" s="700"/>
    </row>
    <row r="146" spans="1:11" x14ac:dyDescent="0.2">
      <c r="A146" s="20" t="s">
        <v>88</v>
      </c>
      <c r="B146" s="21" t="s">
        <v>89</v>
      </c>
      <c r="C146" s="22">
        <v>0</v>
      </c>
      <c r="D146" s="22">
        <v>0</v>
      </c>
      <c r="E146" s="22">
        <v>0</v>
      </c>
      <c r="F146" s="22">
        <v>0</v>
      </c>
      <c r="G146" s="22">
        <v>0</v>
      </c>
      <c r="H146" s="22">
        <v>0</v>
      </c>
      <c r="I146" s="22">
        <v>0</v>
      </c>
      <c r="J146" s="22">
        <v>0</v>
      </c>
      <c r="K146" s="23">
        <f>SUM(C146:J146)</f>
        <v>0</v>
      </c>
    </row>
    <row r="147" spans="1:11" x14ac:dyDescent="0.2">
      <c r="A147" s="20" t="s">
        <v>90</v>
      </c>
      <c r="B147" s="21" t="s">
        <v>91</v>
      </c>
      <c r="C147" s="22">
        <v>0</v>
      </c>
      <c r="D147" s="22">
        <v>0</v>
      </c>
      <c r="E147" s="22">
        <v>0</v>
      </c>
      <c r="F147" s="22">
        <v>0</v>
      </c>
      <c r="G147" s="22">
        <v>0</v>
      </c>
      <c r="H147" s="22">
        <v>0</v>
      </c>
      <c r="I147" s="22">
        <v>0</v>
      </c>
      <c r="J147" s="22">
        <v>0</v>
      </c>
      <c r="K147" s="23">
        <f t="shared" ref="K147:K156" si="20">SUM(C147:J147)</f>
        <v>0</v>
      </c>
    </row>
    <row r="148" spans="1:11" x14ac:dyDescent="0.2">
      <c r="A148" s="20" t="s">
        <v>92</v>
      </c>
      <c r="B148" s="21" t="s">
        <v>93</v>
      </c>
      <c r="C148" s="22">
        <v>0</v>
      </c>
      <c r="D148" s="22">
        <v>0</v>
      </c>
      <c r="E148" s="22">
        <v>0</v>
      </c>
      <c r="F148" s="22">
        <v>0</v>
      </c>
      <c r="G148" s="22">
        <v>2</v>
      </c>
      <c r="H148" s="22">
        <v>0</v>
      </c>
      <c r="I148" s="22">
        <v>3</v>
      </c>
      <c r="J148" s="22">
        <v>5</v>
      </c>
      <c r="K148" s="23">
        <f t="shared" si="20"/>
        <v>10</v>
      </c>
    </row>
    <row r="149" spans="1:11" x14ac:dyDescent="0.2">
      <c r="A149" s="20" t="s">
        <v>94</v>
      </c>
      <c r="B149" s="21" t="s">
        <v>95</v>
      </c>
      <c r="C149" s="22">
        <v>0</v>
      </c>
      <c r="D149" s="22">
        <v>0</v>
      </c>
      <c r="E149" s="22">
        <v>0</v>
      </c>
      <c r="F149" s="22">
        <v>0</v>
      </c>
      <c r="G149" s="22">
        <v>0</v>
      </c>
      <c r="H149" s="22">
        <v>0</v>
      </c>
      <c r="I149" s="22">
        <v>0</v>
      </c>
      <c r="J149" s="22">
        <v>0</v>
      </c>
      <c r="K149" s="23">
        <f t="shared" si="20"/>
        <v>0</v>
      </c>
    </row>
    <row r="150" spans="1:11" x14ac:dyDescent="0.2">
      <c r="A150" s="20" t="s">
        <v>96</v>
      </c>
      <c r="B150" s="21" t="s">
        <v>97</v>
      </c>
      <c r="C150" s="22">
        <v>0</v>
      </c>
      <c r="D150" s="22">
        <v>0</v>
      </c>
      <c r="E150" s="22">
        <v>0</v>
      </c>
      <c r="F150" s="22">
        <v>0</v>
      </c>
      <c r="G150" s="22">
        <v>0</v>
      </c>
      <c r="H150" s="22">
        <v>0</v>
      </c>
      <c r="I150" s="22">
        <v>0</v>
      </c>
      <c r="J150" s="22">
        <v>0</v>
      </c>
      <c r="K150" s="23">
        <f t="shared" si="20"/>
        <v>0</v>
      </c>
    </row>
    <row r="151" spans="1:11" x14ac:dyDescent="0.2">
      <c r="A151" s="20" t="s">
        <v>98</v>
      </c>
      <c r="B151" s="21" t="s">
        <v>99</v>
      </c>
      <c r="C151" s="22">
        <v>0</v>
      </c>
      <c r="D151" s="22">
        <v>0</v>
      </c>
      <c r="E151" s="22">
        <v>0</v>
      </c>
      <c r="F151" s="22">
        <v>0</v>
      </c>
      <c r="G151" s="22">
        <v>0</v>
      </c>
      <c r="H151" s="22">
        <v>0</v>
      </c>
      <c r="I151" s="22">
        <v>0</v>
      </c>
      <c r="J151" s="22">
        <v>0</v>
      </c>
      <c r="K151" s="23">
        <f>SUM(C151:J151)</f>
        <v>0</v>
      </c>
    </row>
    <row r="152" spans="1:11" x14ac:dyDescent="0.2">
      <c r="A152" s="20" t="s">
        <v>100</v>
      </c>
      <c r="B152" s="21" t="s">
        <v>101</v>
      </c>
      <c r="C152" s="22">
        <v>0</v>
      </c>
      <c r="D152" s="22">
        <v>0</v>
      </c>
      <c r="E152" s="22">
        <v>0</v>
      </c>
      <c r="F152" s="22">
        <v>0</v>
      </c>
      <c r="G152" s="22">
        <v>0</v>
      </c>
      <c r="H152" s="22">
        <v>0</v>
      </c>
      <c r="I152" s="22">
        <v>0</v>
      </c>
      <c r="J152" s="22">
        <v>0</v>
      </c>
      <c r="K152" s="23">
        <f t="shared" si="20"/>
        <v>0</v>
      </c>
    </row>
    <row r="153" spans="1:11" x14ac:dyDescent="0.2">
      <c r="A153" s="20" t="s">
        <v>102</v>
      </c>
      <c r="B153" s="21" t="s">
        <v>103</v>
      </c>
      <c r="C153" s="22">
        <v>0</v>
      </c>
      <c r="D153" s="22">
        <v>0</v>
      </c>
      <c r="E153" s="22">
        <v>0</v>
      </c>
      <c r="F153" s="22">
        <v>0</v>
      </c>
      <c r="G153" s="22">
        <v>0</v>
      </c>
      <c r="H153" s="22">
        <v>0</v>
      </c>
      <c r="I153" s="22">
        <v>0</v>
      </c>
      <c r="J153" s="22">
        <v>0</v>
      </c>
      <c r="K153" s="23">
        <f t="shared" si="20"/>
        <v>0</v>
      </c>
    </row>
    <row r="154" spans="1:11" x14ac:dyDescent="0.2">
      <c r="A154" s="20" t="s">
        <v>104</v>
      </c>
      <c r="B154" s="21" t="s">
        <v>105</v>
      </c>
      <c r="C154" s="22">
        <v>0</v>
      </c>
      <c r="D154" s="22">
        <v>0</v>
      </c>
      <c r="E154" s="22">
        <v>0</v>
      </c>
      <c r="F154" s="22">
        <v>0</v>
      </c>
      <c r="G154" s="22">
        <v>0</v>
      </c>
      <c r="H154" s="22">
        <v>0</v>
      </c>
      <c r="I154" s="22">
        <v>0</v>
      </c>
      <c r="J154" s="22">
        <v>0</v>
      </c>
      <c r="K154" s="23">
        <f t="shared" si="20"/>
        <v>0</v>
      </c>
    </row>
    <row r="155" spans="1:11" ht="25.5" x14ac:dyDescent="0.2">
      <c r="A155" s="20" t="s">
        <v>106</v>
      </c>
      <c r="B155" s="21" t="s">
        <v>107</v>
      </c>
      <c r="C155" s="22">
        <v>0</v>
      </c>
      <c r="D155" s="22">
        <v>0</v>
      </c>
      <c r="E155" s="22">
        <v>0</v>
      </c>
      <c r="F155" s="22">
        <v>0</v>
      </c>
      <c r="G155" s="22">
        <v>0</v>
      </c>
      <c r="H155" s="22">
        <v>0</v>
      </c>
      <c r="I155" s="22">
        <v>0</v>
      </c>
      <c r="J155" s="22">
        <v>0</v>
      </c>
      <c r="K155" s="23">
        <f t="shared" si="20"/>
        <v>0</v>
      </c>
    </row>
    <row r="156" spans="1:11" x14ac:dyDescent="0.2">
      <c r="A156" s="20" t="s">
        <v>108</v>
      </c>
      <c r="B156" s="21" t="s">
        <v>109</v>
      </c>
      <c r="C156" s="22">
        <v>0</v>
      </c>
      <c r="D156" s="22">
        <v>0</v>
      </c>
      <c r="E156" s="22">
        <v>0</v>
      </c>
      <c r="F156" s="22">
        <v>0</v>
      </c>
      <c r="G156" s="22">
        <v>0</v>
      </c>
      <c r="H156" s="22">
        <v>0</v>
      </c>
      <c r="I156" s="22">
        <v>0</v>
      </c>
      <c r="J156" s="22">
        <v>0</v>
      </c>
      <c r="K156" s="23">
        <f t="shared" si="20"/>
        <v>0</v>
      </c>
    </row>
    <row r="157" spans="1:11" x14ac:dyDescent="0.2">
      <c r="A157" s="24" t="s">
        <v>110</v>
      </c>
      <c r="B157" s="25" t="s">
        <v>111</v>
      </c>
      <c r="C157" s="26">
        <f>SUM(C146:C156)</f>
        <v>0</v>
      </c>
      <c r="D157" s="26">
        <f t="shared" ref="D157:J157" si="21">SUM(D146:D156)</f>
        <v>0</v>
      </c>
      <c r="E157" s="26">
        <f t="shared" si="21"/>
        <v>0</v>
      </c>
      <c r="F157" s="26">
        <f t="shared" si="21"/>
        <v>0</v>
      </c>
      <c r="G157" s="26">
        <f t="shared" si="21"/>
        <v>2</v>
      </c>
      <c r="H157" s="26">
        <f t="shared" si="21"/>
        <v>0</v>
      </c>
      <c r="I157" s="26">
        <f t="shared" si="21"/>
        <v>3</v>
      </c>
      <c r="J157" s="26">
        <f t="shared" si="21"/>
        <v>5</v>
      </c>
      <c r="K157" s="23">
        <f>SUM(K146:K156)</f>
        <v>10</v>
      </c>
    </row>
    <row r="158" spans="1:11" x14ac:dyDescent="0.2">
      <c r="A158" s="27" t="s">
        <v>122</v>
      </c>
      <c r="B158" s="701"/>
      <c r="C158" s="701"/>
      <c r="D158" s="701"/>
      <c r="E158" s="701"/>
      <c r="F158" s="701"/>
      <c r="G158" s="701"/>
      <c r="H158" s="701"/>
      <c r="I158" s="701"/>
      <c r="J158" s="701"/>
      <c r="K158" s="702"/>
    </row>
    <row r="159" spans="1:11" x14ac:dyDescent="0.2">
      <c r="A159" s="17" t="s">
        <v>86</v>
      </c>
      <c r="B159" s="18" t="s">
        <v>87</v>
      </c>
      <c r="C159" s="699"/>
      <c r="D159" s="699"/>
      <c r="E159" s="699"/>
      <c r="F159" s="699"/>
      <c r="G159" s="699"/>
      <c r="H159" s="699"/>
      <c r="I159" s="699"/>
      <c r="J159" s="699"/>
      <c r="K159" s="700"/>
    </row>
    <row r="160" spans="1:11" x14ac:dyDescent="0.2">
      <c r="A160" s="20" t="s">
        <v>88</v>
      </c>
      <c r="B160" s="21" t="s">
        <v>89</v>
      </c>
      <c r="C160" s="22">
        <v>0</v>
      </c>
      <c r="D160" s="22">
        <v>0</v>
      </c>
      <c r="E160" s="22">
        <v>0</v>
      </c>
      <c r="F160" s="22">
        <v>0</v>
      </c>
      <c r="G160" s="22">
        <v>0</v>
      </c>
      <c r="H160" s="22">
        <v>0</v>
      </c>
      <c r="I160" s="22">
        <v>0</v>
      </c>
      <c r="J160" s="22">
        <v>0</v>
      </c>
      <c r="K160" s="23">
        <f>SUM(C160:J160)</f>
        <v>0</v>
      </c>
    </row>
    <row r="161" spans="1:11" x14ac:dyDescent="0.2">
      <c r="A161" s="20" t="s">
        <v>90</v>
      </c>
      <c r="B161" s="21" t="s">
        <v>91</v>
      </c>
      <c r="C161" s="22">
        <v>0</v>
      </c>
      <c r="D161" s="22">
        <v>0</v>
      </c>
      <c r="E161" s="22">
        <v>0</v>
      </c>
      <c r="F161" s="22">
        <v>0</v>
      </c>
      <c r="G161" s="22">
        <v>0</v>
      </c>
      <c r="H161" s="22">
        <v>0</v>
      </c>
      <c r="I161" s="22">
        <v>0</v>
      </c>
      <c r="J161" s="22">
        <v>0</v>
      </c>
      <c r="K161" s="23">
        <f t="shared" ref="K161:K170" si="22">SUM(C161:J161)</f>
        <v>0</v>
      </c>
    </row>
    <row r="162" spans="1:11" x14ac:dyDescent="0.2">
      <c r="A162" s="20" t="s">
        <v>92</v>
      </c>
      <c r="B162" s="21" t="s">
        <v>93</v>
      </c>
      <c r="C162" s="22">
        <v>0</v>
      </c>
      <c r="D162" s="22">
        <v>0</v>
      </c>
      <c r="E162" s="22">
        <v>0</v>
      </c>
      <c r="F162" s="22">
        <v>0</v>
      </c>
      <c r="G162" s="22">
        <v>0</v>
      </c>
      <c r="H162" s="22">
        <v>0</v>
      </c>
      <c r="I162" s="22">
        <v>0</v>
      </c>
      <c r="J162" s="22">
        <v>0</v>
      </c>
      <c r="K162" s="23">
        <f t="shared" si="22"/>
        <v>0</v>
      </c>
    </row>
    <row r="163" spans="1:11" x14ac:dyDescent="0.2">
      <c r="A163" s="20" t="s">
        <v>94</v>
      </c>
      <c r="B163" s="21" t="s">
        <v>95</v>
      </c>
      <c r="C163" s="22">
        <v>0</v>
      </c>
      <c r="D163" s="22">
        <v>0</v>
      </c>
      <c r="E163" s="22">
        <v>0</v>
      </c>
      <c r="F163" s="22">
        <v>0</v>
      </c>
      <c r="G163" s="22">
        <v>0</v>
      </c>
      <c r="H163" s="22">
        <v>0</v>
      </c>
      <c r="I163" s="22">
        <v>2</v>
      </c>
      <c r="J163" s="22">
        <v>0</v>
      </c>
      <c r="K163" s="23">
        <f t="shared" si="22"/>
        <v>2</v>
      </c>
    </row>
    <row r="164" spans="1:11" x14ac:dyDescent="0.2">
      <c r="A164" s="20" t="s">
        <v>96</v>
      </c>
      <c r="B164" s="21" t="s">
        <v>97</v>
      </c>
      <c r="C164" s="22">
        <v>0</v>
      </c>
      <c r="D164" s="22">
        <v>0</v>
      </c>
      <c r="E164" s="22">
        <v>0</v>
      </c>
      <c r="F164" s="22">
        <v>0</v>
      </c>
      <c r="G164" s="22">
        <v>0</v>
      </c>
      <c r="H164" s="22">
        <v>0</v>
      </c>
      <c r="I164" s="22">
        <v>0</v>
      </c>
      <c r="J164" s="22">
        <v>0</v>
      </c>
      <c r="K164" s="23">
        <f t="shared" si="22"/>
        <v>0</v>
      </c>
    </row>
    <row r="165" spans="1:11" x14ac:dyDescent="0.2">
      <c r="A165" s="20" t="s">
        <v>98</v>
      </c>
      <c r="B165" s="21" t="s">
        <v>99</v>
      </c>
      <c r="C165" s="22">
        <v>0</v>
      </c>
      <c r="D165" s="22">
        <v>0</v>
      </c>
      <c r="E165" s="22">
        <v>0</v>
      </c>
      <c r="F165" s="22">
        <v>0</v>
      </c>
      <c r="G165" s="22">
        <v>1</v>
      </c>
      <c r="H165" s="22">
        <v>0</v>
      </c>
      <c r="I165" s="22">
        <v>12</v>
      </c>
      <c r="J165" s="22">
        <v>1</v>
      </c>
      <c r="K165" s="23">
        <f>SUM(C165:J165)</f>
        <v>14</v>
      </c>
    </row>
    <row r="166" spans="1:11" x14ac:dyDescent="0.2">
      <c r="A166" s="20" t="s">
        <v>100</v>
      </c>
      <c r="B166" s="21" t="s">
        <v>101</v>
      </c>
      <c r="C166" s="22">
        <v>0</v>
      </c>
      <c r="D166" s="22">
        <v>0</v>
      </c>
      <c r="E166" s="22">
        <v>0</v>
      </c>
      <c r="F166" s="22">
        <v>0</v>
      </c>
      <c r="G166" s="22">
        <v>0</v>
      </c>
      <c r="H166" s="22">
        <v>0</v>
      </c>
      <c r="I166" s="22">
        <v>0</v>
      </c>
      <c r="J166" s="22">
        <v>0</v>
      </c>
      <c r="K166" s="23">
        <f t="shared" si="22"/>
        <v>0</v>
      </c>
    </row>
    <row r="167" spans="1:11" x14ac:dyDescent="0.2">
      <c r="A167" s="20" t="s">
        <v>102</v>
      </c>
      <c r="B167" s="21" t="s">
        <v>103</v>
      </c>
      <c r="C167" s="22">
        <v>0</v>
      </c>
      <c r="D167" s="22">
        <v>0</v>
      </c>
      <c r="E167" s="22">
        <v>0</v>
      </c>
      <c r="F167" s="22">
        <v>0</v>
      </c>
      <c r="G167" s="22">
        <v>0</v>
      </c>
      <c r="H167" s="22">
        <v>0</v>
      </c>
      <c r="I167" s="22">
        <v>2</v>
      </c>
      <c r="J167" s="22">
        <v>0</v>
      </c>
      <c r="K167" s="23">
        <f t="shared" si="22"/>
        <v>2</v>
      </c>
    </row>
    <row r="168" spans="1:11" x14ac:dyDescent="0.2">
      <c r="A168" s="20" t="s">
        <v>104</v>
      </c>
      <c r="B168" s="21" t="s">
        <v>105</v>
      </c>
      <c r="C168" s="22">
        <v>0</v>
      </c>
      <c r="D168" s="22">
        <v>0</v>
      </c>
      <c r="E168" s="22">
        <v>0</v>
      </c>
      <c r="F168" s="22">
        <v>0</v>
      </c>
      <c r="G168" s="22">
        <v>0</v>
      </c>
      <c r="H168" s="22">
        <v>0</v>
      </c>
      <c r="I168" s="22">
        <v>0</v>
      </c>
      <c r="J168" s="22">
        <v>0</v>
      </c>
      <c r="K168" s="23">
        <f t="shared" si="22"/>
        <v>0</v>
      </c>
    </row>
    <row r="169" spans="1:11" ht="25.5" x14ac:dyDescent="0.2">
      <c r="A169" s="20" t="s">
        <v>106</v>
      </c>
      <c r="B169" s="21" t="s">
        <v>107</v>
      </c>
      <c r="C169" s="22">
        <v>0</v>
      </c>
      <c r="D169" s="22">
        <v>0</v>
      </c>
      <c r="E169" s="22">
        <v>0</v>
      </c>
      <c r="F169" s="22">
        <v>0</v>
      </c>
      <c r="G169" s="22">
        <v>0</v>
      </c>
      <c r="H169" s="22">
        <v>0</v>
      </c>
      <c r="I169" s="22">
        <v>0</v>
      </c>
      <c r="J169" s="22">
        <v>0</v>
      </c>
      <c r="K169" s="23">
        <f t="shared" si="22"/>
        <v>0</v>
      </c>
    </row>
    <row r="170" spans="1:11" x14ac:dyDescent="0.2">
      <c r="A170" s="20" t="s">
        <v>108</v>
      </c>
      <c r="B170" s="21" t="s">
        <v>109</v>
      </c>
      <c r="C170" s="22">
        <v>0</v>
      </c>
      <c r="D170" s="22">
        <v>0</v>
      </c>
      <c r="E170" s="22">
        <v>0</v>
      </c>
      <c r="F170" s="22">
        <v>0</v>
      </c>
      <c r="G170" s="22">
        <v>0</v>
      </c>
      <c r="H170" s="22">
        <v>0</v>
      </c>
      <c r="I170" s="22">
        <v>0</v>
      </c>
      <c r="J170" s="22">
        <v>0</v>
      </c>
      <c r="K170" s="23">
        <f t="shared" si="22"/>
        <v>0</v>
      </c>
    </row>
    <row r="171" spans="1:11" x14ac:dyDescent="0.2">
      <c r="A171" s="24" t="s">
        <v>110</v>
      </c>
      <c r="B171" s="25" t="s">
        <v>111</v>
      </c>
      <c r="C171" s="26">
        <f>SUM(C160:C170)</f>
        <v>0</v>
      </c>
      <c r="D171" s="26">
        <f t="shared" ref="D171:J171" si="23">SUM(D160:D170)</f>
        <v>0</v>
      </c>
      <c r="E171" s="26">
        <f t="shared" si="23"/>
        <v>0</v>
      </c>
      <c r="F171" s="26">
        <f t="shared" si="23"/>
        <v>0</v>
      </c>
      <c r="G171" s="26">
        <f t="shared" si="23"/>
        <v>1</v>
      </c>
      <c r="H171" s="26">
        <f t="shared" si="23"/>
        <v>0</v>
      </c>
      <c r="I171" s="26">
        <f t="shared" si="23"/>
        <v>16</v>
      </c>
      <c r="J171" s="26">
        <f t="shared" si="23"/>
        <v>1</v>
      </c>
      <c r="K171" s="23">
        <f>SUM(K160:K170)</f>
        <v>18</v>
      </c>
    </row>
    <row r="172" spans="1:11" x14ac:dyDescent="0.2">
      <c r="A172" s="27" t="s">
        <v>123</v>
      </c>
      <c r="B172" s="701"/>
      <c r="C172" s="701"/>
      <c r="D172" s="701"/>
      <c r="E172" s="701"/>
      <c r="F172" s="701"/>
      <c r="G172" s="701"/>
      <c r="H172" s="701"/>
      <c r="I172" s="701"/>
      <c r="J172" s="701"/>
      <c r="K172" s="702"/>
    </row>
    <row r="173" spans="1:11" x14ac:dyDescent="0.2">
      <c r="A173" s="17" t="s">
        <v>86</v>
      </c>
      <c r="B173" s="18" t="s">
        <v>87</v>
      </c>
      <c r="C173" s="699"/>
      <c r="D173" s="699"/>
      <c r="E173" s="699"/>
      <c r="F173" s="699"/>
      <c r="G173" s="699"/>
      <c r="H173" s="699"/>
      <c r="I173" s="699"/>
      <c r="J173" s="699"/>
      <c r="K173" s="700"/>
    </row>
    <row r="174" spans="1:11" x14ac:dyDescent="0.2">
      <c r="A174" s="20" t="s">
        <v>88</v>
      </c>
      <c r="B174" s="21" t="s">
        <v>89</v>
      </c>
      <c r="C174" s="22">
        <v>0</v>
      </c>
      <c r="D174" s="22">
        <v>0</v>
      </c>
      <c r="E174" s="22">
        <v>0</v>
      </c>
      <c r="F174" s="22">
        <v>0</v>
      </c>
      <c r="G174" s="22">
        <v>0</v>
      </c>
      <c r="H174" s="22">
        <v>0</v>
      </c>
      <c r="I174" s="22">
        <v>0</v>
      </c>
      <c r="J174" s="22">
        <v>0</v>
      </c>
      <c r="K174" s="23">
        <f>SUM(C174:J174)</f>
        <v>0</v>
      </c>
    </row>
    <row r="175" spans="1:11" x14ac:dyDescent="0.2">
      <c r="A175" s="20" t="s">
        <v>90</v>
      </c>
      <c r="B175" s="21" t="s">
        <v>91</v>
      </c>
      <c r="C175" s="22">
        <v>0</v>
      </c>
      <c r="D175" s="22">
        <v>0</v>
      </c>
      <c r="E175" s="22">
        <v>0</v>
      </c>
      <c r="F175" s="22">
        <v>0</v>
      </c>
      <c r="G175" s="22">
        <v>0</v>
      </c>
      <c r="H175" s="22">
        <v>0</v>
      </c>
      <c r="I175" s="22">
        <v>0</v>
      </c>
      <c r="J175" s="22">
        <v>0</v>
      </c>
      <c r="K175" s="23">
        <f t="shared" ref="K175:K184" si="24">SUM(C175:J175)</f>
        <v>0</v>
      </c>
    </row>
    <row r="176" spans="1:11" x14ac:dyDescent="0.2">
      <c r="A176" s="20" t="s">
        <v>92</v>
      </c>
      <c r="B176" s="21" t="s">
        <v>93</v>
      </c>
      <c r="C176" s="22">
        <v>0</v>
      </c>
      <c r="D176" s="22">
        <v>0</v>
      </c>
      <c r="E176" s="22">
        <v>0</v>
      </c>
      <c r="F176" s="22">
        <v>0</v>
      </c>
      <c r="G176" s="22">
        <v>0</v>
      </c>
      <c r="H176" s="22">
        <v>0</v>
      </c>
      <c r="I176" s="22">
        <v>0</v>
      </c>
      <c r="J176" s="22">
        <v>0</v>
      </c>
      <c r="K176" s="23">
        <f t="shared" si="24"/>
        <v>0</v>
      </c>
    </row>
    <row r="177" spans="1:11" x14ac:dyDescent="0.2">
      <c r="A177" s="20" t="s">
        <v>94</v>
      </c>
      <c r="B177" s="21" t="s">
        <v>95</v>
      </c>
      <c r="C177" s="22">
        <v>0</v>
      </c>
      <c r="D177" s="22">
        <v>0</v>
      </c>
      <c r="E177" s="22">
        <v>0</v>
      </c>
      <c r="F177" s="22">
        <v>0</v>
      </c>
      <c r="G177" s="22">
        <v>0</v>
      </c>
      <c r="H177" s="22">
        <v>0</v>
      </c>
      <c r="I177" s="22">
        <v>0</v>
      </c>
      <c r="J177" s="22">
        <v>0</v>
      </c>
      <c r="K177" s="23">
        <f t="shared" si="24"/>
        <v>0</v>
      </c>
    </row>
    <row r="178" spans="1:11" x14ac:dyDescent="0.2">
      <c r="A178" s="20" t="s">
        <v>96</v>
      </c>
      <c r="B178" s="21" t="s">
        <v>97</v>
      </c>
      <c r="C178" s="22">
        <v>0</v>
      </c>
      <c r="D178" s="22">
        <v>0</v>
      </c>
      <c r="E178" s="22">
        <v>0</v>
      </c>
      <c r="F178" s="22">
        <v>0</v>
      </c>
      <c r="G178" s="22">
        <v>0</v>
      </c>
      <c r="H178" s="22">
        <v>0</v>
      </c>
      <c r="I178" s="22">
        <v>0</v>
      </c>
      <c r="J178" s="22">
        <v>0</v>
      </c>
      <c r="K178" s="23">
        <f t="shared" si="24"/>
        <v>0</v>
      </c>
    </row>
    <row r="179" spans="1:11" x14ac:dyDescent="0.2">
      <c r="A179" s="20" t="s">
        <v>98</v>
      </c>
      <c r="B179" s="21" t="s">
        <v>99</v>
      </c>
      <c r="C179" s="22">
        <v>0</v>
      </c>
      <c r="D179" s="22">
        <v>0</v>
      </c>
      <c r="E179" s="22">
        <v>0</v>
      </c>
      <c r="F179" s="22">
        <v>0</v>
      </c>
      <c r="G179" s="22">
        <v>1</v>
      </c>
      <c r="H179" s="22">
        <v>0</v>
      </c>
      <c r="I179" s="22">
        <v>7</v>
      </c>
      <c r="J179" s="22">
        <v>0</v>
      </c>
      <c r="K179" s="23">
        <f>SUM(C179:J179)</f>
        <v>8</v>
      </c>
    </row>
    <row r="180" spans="1:11" x14ac:dyDescent="0.2">
      <c r="A180" s="20" t="s">
        <v>100</v>
      </c>
      <c r="B180" s="21" t="s">
        <v>101</v>
      </c>
      <c r="C180" s="22">
        <v>2</v>
      </c>
      <c r="D180" s="22">
        <v>0</v>
      </c>
      <c r="E180" s="22">
        <v>0</v>
      </c>
      <c r="F180" s="22">
        <v>0</v>
      </c>
      <c r="G180" s="22">
        <v>1</v>
      </c>
      <c r="H180" s="22">
        <v>0</v>
      </c>
      <c r="I180" s="22">
        <v>1</v>
      </c>
      <c r="J180" s="22">
        <v>0</v>
      </c>
      <c r="K180" s="23">
        <f t="shared" si="24"/>
        <v>4</v>
      </c>
    </row>
    <row r="181" spans="1:11" x14ac:dyDescent="0.2">
      <c r="A181" s="20" t="s">
        <v>102</v>
      </c>
      <c r="B181" s="21" t="s">
        <v>103</v>
      </c>
      <c r="C181" s="22">
        <v>0</v>
      </c>
      <c r="D181" s="22">
        <v>0</v>
      </c>
      <c r="E181" s="22">
        <v>0</v>
      </c>
      <c r="F181" s="22">
        <v>0</v>
      </c>
      <c r="G181" s="22">
        <v>0</v>
      </c>
      <c r="H181" s="22">
        <v>0</v>
      </c>
      <c r="I181" s="22">
        <v>0</v>
      </c>
      <c r="J181" s="22">
        <v>0</v>
      </c>
      <c r="K181" s="23">
        <f t="shared" si="24"/>
        <v>0</v>
      </c>
    </row>
    <row r="182" spans="1:11" x14ac:dyDescent="0.2">
      <c r="A182" s="20" t="s">
        <v>104</v>
      </c>
      <c r="B182" s="21" t="s">
        <v>105</v>
      </c>
      <c r="C182" s="22">
        <v>0</v>
      </c>
      <c r="D182" s="22">
        <v>0</v>
      </c>
      <c r="E182" s="22">
        <v>0</v>
      </c>
      <c r="F182" s="22">
        <v>0</v>
      </c>
      <c r="G182" s="22">
        <v>0</v>
      </c>
      <c r="H182" s="22">
        <v>0</v>
      </c>
      <c r="I182" s="22">
        <v>0</v>
      </c>
      <c r="J182" s="22">
        <v>0</v>
      </c>
      <c r="K182" s="23">
        <f t="shared" si="24"/>
        <v>0</v>
      </c>
    </row>
    <row r="183" spans="1:11" ht="25.5" x14ac:dyDescent="0.2">
      <c r="A183" s="20" t="s">
        <v>106</v>
      </c>
      <c r="B183" s="21" t="s">
        <v>107</v>
      </c>
      <c r="C183" s="22">
        <v>0</v>
      </c>
      <c r="D183" s="22">
        <v>0</v>
      </c>
      <c r="E183" s="22">
        <v>0</v>
      </c>
      <c r="F183" s="22">
        <v>0</v>
      </c>
      <c r="G183" s="22">
        <v>0</v>
      </c>
      <c r="H183" s="22">
        <v>0</v>
      </c>
      <c r="I183" s="22">
        <v>0</v>
      </c>
      <c r="J183" s="22">
        <v>0</v>
      </c>
      <c r="K183" s="23">
        <f t="shared" si="24"/>
        <v>0</v>
      </c>
    </row>
    <row r="184" spans="1:11" x14ac:dyDescent="0.2">
      <c r="A184" s="20" t="s">
        <v>108</v>
      </c>
      <c r="B184" s="21" t="s">
        <v>109</v>
      </c>
      <c r="C184" s="22">
        <v>0</v>
      </c>
      <c r="D184" s="22">
        <v>0</v>
      </c>
      <c r="E184" s="22">
        <v>0</v>
      </c>
      <c r="F184" s="22">
        <v>0</v>
      </c>
      <c r="G184" s="22">
        <v>0</v>
      </c>
      <c r="H184" s="22">
        <v>0</v>
      </c>
      <c r="I184" s="22">
        <v>0</v>
      </c>
      <c r="J184" s="22">
        <v>0</v>
      </c>
      <c r="K184" s="23">
        <f t="shared" si="24"/>
        <v>0</v>
      </c>
    </row>
    <row r="185" spans="1:11" x14ac:dyDescent="0.2">
      <c r="A185" s="24" t="s">
        <v>110</v>
      </c>
      <c r="B185" s="25" t="s">
        <v>111</v>
      </c>
      <c r="C185" s="26">
        <f>SUM(C174:C184)</f>
        <v>2</v>
      </c>
      <c r="D185" s="26">
        <f t="shared" ref="D185:J185" si="25">SUM(D174:D184)</f>
        <v>0</v>
      </c>
      <c r="E185" s="26">
        <f t="shared" si="25"/>
        <v>0</v>
      </c>
      <c r="F185" s="26">
        <f t="shared" si="25"/>
        <v>0</v>
      </c>
      <c r="G185" s="26">
        <f t="shared" si="25"/>
        <v>2</v>
      </c>
      <c r="H185" s="26">
        <f t="shared" si="25"/>
        <v>0</v>
      </c>
      <c r="I185" s="26">
        <f t="shared" si="25"/>
        <v>8</v>
      </c>
      <c r="J185" s="26">
        <f t="shared" si="25"/>
        <v>0</v>
      </c>
      <c r="K185" s="23">
        <f>SUM(K174:K184)</f>
        <v>12</v>
      </c>
    </row>
    <row r="186" spans="1:11" x14ac:dyDescent="0.2">
      <c r="A186" s="27" t="s">
        <v>124</v>
      </c>
      <c r="B186" s="701"/>
      <c r="C186" s="701"/>
      <c r="D186" s="701"/>
      <c r="E186" s="701"/>
      <c r="F186" s="701"/>
      <c r="G186" s="701"/>
      <c r="H186" s="701"/>
      <c r="I186" s="701"/>
      <c r="J186" s="701"/>
      <c r="K186" s="702"/>
    </row>
    <row r="187" spans="1:11" x14ac:dyDescent="0.2">
      <c r="A187" s="17" t="s">
        <v>86</v>
      </c>
      <c r="B187" s="18" t="s">
        <v>87</v>
      </c>
      <c r="C187" s="699"/>
      <c r="D187" s="699"/>
      <c r="E187" s="699"/>
      <c r="F187" s="699"/>
      <c r="G187" s="699"/>
      <c r="H187" s="699"/>
      <c r="I187" s="699"/>
      <c r="J187" s="699"/>
      <c r="K187" s="700"/>
    </row>
    <row r="188" spans="1:11" x14ac:dyDescent="0.2">
      <c r="A188" s="20" t="s">
        <v>88</v>
      </c>
      <c r="B188" s="21" t="s">
        <v>89</v>
      </c>
      <c r="C188" s="22">
        <v>0</v>
      </c>
      <c r="D188" s="22">
        <v>0</v>
      </c>
      <c r="E188" s="22">
        <v>0</v>
      </c>
      <c r="F188" s="22">
        <v>0</v>
      </c>
      <c r="G188" s="22">
        <v>0</v>
      </c>
      <c r="H188" s="22">
        <v>0</v>
      </c>
      <c r="I188" s="22">
        <v>0</v>
      </c>
      <c r="J188" s="22">
        <v>0</v>
      </c>
      <c r="K188" s="23">
        <f>SUM(C188:J188)</f>
        <v>0</v>
      </c>
    </row>
    <row r="189" spans="1:11" x14ac:dyDescent="0.2">
      <c r="A189" s="20" t="s">
        <v>90</v>
      </c>
      <c r="B189" s="21" t="s">
        <v>91</v>
      </c>
      <c r="C189" s="22">
        <v>1</v>
      </c>
      <c r="D189" s="22">
        <v>0</v>
      </c>
      <c r="E189" s="22">
        <v>0</v>
      </c>
      <c r="F189" s="22">
        <v>0</v>
      </c>
      <c r="G189" s="22">
        <v>1</v>
      </c>
      <c r="H189" s="22">
        <v>0</v>
      </c>
      <c r="I189" s="22">
        <v>3</v>
      </c>
      <c r="J189" s="22">
        <v>4</v>
      </c>
      <c r="K189" s="23">
        <f t="shared" ref="K189:K198" si="26">SUM(C189:J189)</f>
        <v>9</v>
      </c>
    </row>
    <row r="190" spans="1:11" x14ac:dyDescent="0.2">
      <c r="A190" s="20" t="s">
        <v>92</v>
      </c>
      <c r="B190" s="21" t="s">
        <v>93</v>
      </c>
      <c r="C190" s="22">
        <v>0</v>
      </c>
      <c r="D190" s="22">
        <v>0</v>
      </c>
      <c r="E190" s="22">
        <v>0</v>
      </c>
      <c r="F190" s="22">
        <v>0</v>
      </c>
      <c r="G190" s="22">
        <v>0</v>
      </c>
      <c r="H190" s="22">
        <v>0</v>
      </c>
      <c r="I190" s="22">
        <v>1</v>
      </c>
      <c r="J190" s="22">
        <v>0</v>
      </c>
      <c r="K190" s="23">
        <f t="shared" si="26"/>
        <v>1</v>
      </c>
    </row>
    <row r="191" spans="1:11" x14ac:dyDescent="0.2">
      <c r="A191" s="20" t="s">
        <v>94</v>
      </c>
      <c r="B191" s="21" t="s">
        <v>95</v>
      </c>
      <c r="C191" s="22">
        <v>0</v>
      </c>
      <c r="D191" s="22">
        <v>0</v>
      </c>
      <c r="E191" s="22">
        <v>0</v>
      </c>
      <c r="F191" s="22">
        <v>0</v>
      </c>
      <c r="G191" s="22">
        <v>0</v>
      </c>
      <c r="H191" s="22">
        <v>0</v>
      </c>
      <c r="I191" s="22">
        <v>0</v>
      </c>
      <c r="J191" s="22">
        <v>0</v>
      </c>
      <c r="K191" s="23">
        <f t="shared" si="26"/>
        <v>0</v>
      </c>
    </row>
    <row r="192" spans="1:11" x14ac:dyDescent="0.2">
      <c r="A192" s="20" t="s">
        <v>96</v>
      </c>
      <c r="B192" s="21" t="s">
        <v>97</v>
      </c>
      <c r="C192" s="22">
        <v>0</v>
      </c>
      <c r="D192" s="22">
        <v>0</v>
      </c>
      <c r="E192" s="22">
        <v>0</v>
      </c>
      <c r="F192" s="22">
        <v>0</v>
      </c>
      <c r="G192" s="22">
        <v>0</v>
      </c>
      <c r="H192" s="22">
        <v>0</v>
      </c>
      <c r="I192" s="22">
        <v>0</v>
      </c>
      <c r="J192" s="22">
        <v>0</v>
      </c>
      <c r="K192" s="23">
        <f t="shared" si="26"/>
        <v>0</v>
      </c>
    </row>
    <row r="193" spans="1:11" x14ac:dyDescent="0.2">
      <c r="A193" s="20" t="s">
        <v>98</v>
      </c>
      <c r="B193" s="21" t="s">
        <v>99</v>
      </c>
      <c r="C193" s="22">
        <v>0</v>
      </c>
      <c r="D193" s="22">
        <v>0</v>
      </c>
      <c r="E193" s="22">
        <v>0</v>
      </c>
      <c r="F193" s="22">
        <v>0</v>
      </c>
      <c r="G193" s="22">
        <v>0</v>
      </c>
      <c r="H193" s="22">
        <v>0</v>
      </c>
      <c r="I193" s="22">
        <v>0</v>
      </c>
      <c r="J193" s="22">
        <v>0</v>
      </c>
      <c r="K193" s="23">
        <f>SUM(C193:J193)</f>
        <v>0</v>
      </c>
    </row>
    <row r="194" spans="1:11" x14ac:dyDescent="0.2">
      <c r="A194" s="20" t="s">
        <v>100</v>
      </c>
      <c r="B194" s="21" t="s">
        <v>101</v>
      </c>
      <c r="C194" s="22">
        <v>0</v>
      </c>
      <c r="D194" s="22">
        <v>0</v>
      </c>
      <c r="E194" s="22">
        <v>0</v>
      </c>
      <c r="F194" s="22">
        <v>0</v>
      </c>
      <c r="G194" s="22">
        <v>0</v>
      </c>
      <c r="H194" s="22">
        <v>0</v>
      </c>
      <c r="I194" s="22">
        <v>0</v>
      </c>
      <c r="J194" s="22">
        <v>0</v>
      </c>
      <c r="K194" s="23">
        <f t="shared" si="26"/>
        <v>0</v>
      </c>
    </row>
    <row r="195" spans="1:11" x14ac:dyDescent="0.2">
      <c r="A195" s="20" t="s">
        <v>102</v>
      </c>
      <c r="B195" s="21" t="s">
        <v>103</v>
      </c>
      <c r="C195" s="22">
        <v>0</v>
      </c>
      <c r="D195" s="22">
        <v>0</v>
      </c>
      <c r="E195" s="22">
        <v>0</v>
      </c>
      <c r="F195" s="22">
        <v>0</v>
      </c>
      <c r="G195" s="22">
        <v>0</v>
      </c>
      <c r="H195" s="22">
        <v>0</v>
      </c>
      <c r="I195" s="22">
        <v>0</v>
      </c>
      <c r="J195" s="22">
        <v>0</v>
      </c>
      <c r="K195" s="23">
        <f t="shared" si="26"/>
        <v>0</v>
      </c>
    </row>
    <row r="196" spans="1:11" x14ac:dyDescent="0.2">
      <c r="A196" s="20" t="s">
        <v>104</v>
      </c>
      <c r="B196" s="21" t="s">
        <v>105</v>
      </c>
      <c r="C196" s="22">
        <v>0</v>
      </c>
      <c r="D196" s="22">
        <v>0</v>
      </c>
      <c r="E196" s="22">
        <v>0</v>
      </c>
      <c r="F196" s="22">
        <v>0</v>
      </c>
      <c r="G196" s="22">
        <v>0</v>
      </c>
      <c r="H196" s="22">
        <v>0</v>
      </c>
      <c r="I196" s="22">
        <v>0</v>
      </c>
      <c r="J196" s="22">
        <v>0</v>
      </c>
      <c r="K196" s="23">
        <f t="shared" si="26"/>
        <v>0</v>
      </c>
    </row>
    <row r="197" spans="1:11" ht="25.5" x14ac:dyDescent="0.2">
      <c r="A197" s="20" t="s">
        <v>106</v>
      </c>
      <c r="B197" s="21" t="s">
        <v>107</v>
      </c>
      <c r="C197" s="22">
        <v>0</v>
      </c>
      <c r="D197" s="22">
        <v>0</v>
      </c>
      <c r="E197" s="22">
        <v>0</v>
      </c>
      <c r="F197" s="22">
        <v>0</v>
      </c>
      <c r="G197" s="22">
        <v>0</v>
      </c>
      <c r="H197" s="22">
        <v>0</v>
      </c>
      <c r="I197" s="22">
        <v>0</v>
      </c>
      <c r="J197" s="22">
        <v>0</v>
      </c>
      <c r="K197" s="23">
        <f t="shared" si="26"/>
        <v>0</v>
      </c>
    </row>
    <row r="198" spans="1:11" x14ac:dyDescent="0.2">
      <c r="A198" s="20" t="s">
        <v>108</v>
      </c>
      <c r="B198" s="21" t="s">
        <v>109</v>
      </c>
      <c r="C198" s="22">
        <v>0</v>
      </c>
      <c r="D198" s="22">
        <v>0</v>
      </c>
      <c r="E198" s="22">
        <v>0</v>
      </c>
      <c r="F198" s="22">
        <v>0</v>
      </c>
      <c r="G198" s="22">
        <v>0</v>
      </c>
      <c r="H198" s="22">
        <v>0</v>
      </c>
      <c r="I198" s="22">
        <v>0</v>
      </c>
      <c r="J198" s="22">
        <v>0</v>
      </c>
      <c r="K198" s="23">
        <f t="shared" si="26"/>
        <v>0</v>
      </c>
    </row>
    <row r="199" spans="1:11" x14ac:dyDescent="0.2">
      <c r="A199" s="24" t="s">
        <v>110</v>
      </c>
      <c r="B199" s="25" t="s">
        <v>111</v>
      </c>
      <c r="C199" s="26">
        <f>SUM(C188:C198)</f>
        <v>1</v>
      </c>
      <c r="D199" s="26">
        <f t="shared" ref="D199:J199" si="27">SUM(D188:D198)</f>
        <v>0</v>
      </c>
      <c r="E199" s="26">
        <f t="shared" si="27"/>
        <v>0</v>
      </c>
      <c r="F199" s="26">
        <f t="shared" si="27"/>
        <v>0</v>
      </c>
      <c r="G199" s="26">
        <f t="shared" si="27"/>
        <v>1</v>
      </c>
      <c r="H199" s="26">
        <f t="shared" si="27"/>
        <v>0</v>
      </c>
      <c r="I199" s="26">
        <f t="shared" si="27"/>
        <v>4</v>
      </c>
      <c r="J199" s="26">
        <f t="shared" si="27"/>
        <v>4</v>
      </c>
      <c r="K199" s="23">
        <f>SUM(K188:K198)</f>
        <v>10</v>
      </c>
    </row>
    <row r="200" spans="1:11" x14ac:dyDescent="0.2">
      <c r="A200" s="27" t="s">
        <v>125</v>
      </c>
      <c r="B200" s="28"/>
      <c r="C200" s="701"/>
      <c r="D200" s="701"/>
      <c r="E200" s="701"/>
      <c r="F200" s="701"/>
      <c r="G200" s="701"/>
      <c r="H200" s="701"/>
      <c r="I200" s="701"/>
      <c r="J200" s="701"/>
      <c r="K200" s="702"/>
    </row>
    <row r="201" spans="1:11" x14ac:dyDescent="0.2">
      <c r="A201" s="17" t="s">
        <v>86</v>
      </c>
      <c r="B201" s="18" t="s">
        <v>87</v>
      </c>
      <c r="C201" s="699"/>
      <c r="D201" s="699"/>
      <c r="E201" s="699"/>
      <c r="F201" s="699"/>
      <c r="G201" s="699"/>
      <c r="H201" s="699"/>
      <c r="I201" s="699"/>
      <c r="J201" s="699"/>
      <c r="K201" s="700"/>
    </row>
    <row r="202" spans="1:11" x14ac:dyDescent="0.2">
      <c r="A202" s="20" t="s">
        <v>88</v>
      </c>
      <c r="B202" s="21" t="s">
        <v>89</v>
      </c>
      <c r="C202" s="22">
        <v>0</v>
      </c>
      <c r="D202" s="22">
        <v>0</v>
      </c>
      <c r="E202" s="22">
        <v>0</v>
      </c>
      <c r="F202" s="22">
        <v>0</v>
      </c>
      <c r="G202" s="22">
        <v>0</v>
      </c>
      <c r="H202" s="22">
        <v>0</v>
      </c>
      <c r="I202" s="22">
        <v>0</v>
      </c>
      <c r="J202" s="22">
        <v>0</v>
      </c>
      <c r="K202" s="23">
        <f>SUM(C202:J202)</f>
        <v>0</v>
      </c>
    </row>
    <row r="203" spans="1:11" x14ac:dyDescent="0.2">
      <c r="A203" s="20" t="s">
        <v>90</v>
      </c>
      <c r="B203" s="21" t="s">
        <v>91</v>
      </c>
      <c r="C203" s="22">
        <v>0</v>
      </c>
      <c r="D203" s="22">
        <v>0</v>
      </c>
      <c r="E203" s="22">
        <v>0</v>
      </c>
      <c r="F203" s="22">
        <v>0</v>
      </c>
      <c r="G203" s="22">
        <v>0</v>
      </c>
      <c r="H203" s="22">
        <v>0</v>
      </c>
      <c r="I203" s="22">
        <v>0</v>
      </c>
      <c r="J203" s="22">
        <v>0</v>
      </c>
      <c r="K203" s="23">
        <f t="shared" ref="K203:K212" si="28">SUM(C203:J203)</f>
        <v>0</v>
      </c>
    </row>
    <row r="204" spans="1:11" x14ac:dyDescent="0.2">
      <c r="A204" s="20" t="s">
        <v>92</v>
      </c>
      <c r="B204" s="21" t="s">
        <v>93</v>
      </c>
      <c r="C204" s="22">
        <v>0</v>
      </c>
      <c r="D204" s="22">
        <v>0</v>
      </c>
      <c r="E204" s="22">
        <v>0</v>
      </c>
      <c r="F204" s="22">
        <v>0</v>
      </c>
      <c r="G204" s="22">
        <v>0</v>
      </c>
      <c r="H204" s="22">
        <v>0</v>
      </c>
      <c r="I204" s="22">
        <v>0</v>
      </c>
      <c r="J204" s="22">
        <v>0</v>
      </c>
      <c r="K204" s="23">
        <f t="shared" si="28"/>
        <v>0</v>
      </c>
    </row>
    <row r="205" spans="1:11" x14ac:dyDescent="0.2">
      <c r="A205" s="20" t="s">
        <v>94</v>
      </c>
      <c r="B205" s="21" t="s">
        <v>95</v>
      </c>
      <c r="C205" s="22">
        <v>2</v>
      </c>
      <c r="D205" s="22">
        <v>0</v>
      </c>
      <c r="E205" s="22">
        <v>0</v>
      </c>
      <c r="F205" s="22">
        <v>0</v>
      </c>
      <c r="G205" s="22">
        <v>13</v>
      </c>
      <c r="H205" s="22">
        <v>0</v>
      </c>
      <c r="I205" s="22">
        <v>7</v>
      </c>
      <c r="J205" s="22">
        <v>4</v>
      </c>
      <c r="K205" s="23">
        <f t="shared" si="28"/>
        <v>26</v>
      </c>
    </row>
    <row r="206" spans="1:11" x14ac:dyDescent="0.2">
      <c r="A206" s="20" t="s">
        <v>96</v>
      </c>
      <c r="B206" s="21" t="s">
        <v>97</v>
      </c>
      <c r="C206" s="22">
        <v>0</v>
      </c>
      <c r="D206" s="22">
        <v>0</v>
      </c>
      <c r="E206" s="22">
        <v>0</v>
      </c>
      <c r="F206" s="22">
        <v>0</v>
      </c>
      <c r="G206" s="22">
        <v>0</v>
      </c>
      <c r="H206" s="22">
        <v>0</v>
      </c>
      <c r="I206" s="22">
        <v>0</v>
      </c>
      <c r="J206" s="22">
        <v>0</v>
      </c>
      <c r="K206" s="23">
        <f t="shared" si="28"/>
        <v>0</v>
      </c>
    </row>
    <row r="207" spans="1:11" x14ac:dyDescent="0.2">
      <c r="A207" s="20" t="s">
        <v>98</v>
      </c>
      <c r="B207" s="21" t="s">
        <v>99</v>
      </c>
      <c r="C207" s="22">
        <v>0</v>
      </c>
      <c r="D207" s="22">
        <v>0</v>
      </c>
      <c r="E207" s="22">
        <v>0</v>
      </c>
      <c r="F207" s="22">
        <v>0</v>
      </c>
      <c r="G207" s="22">
        <v>0</v>
      </c>
      <c r="H207" s="22">
        <v>0</v>
      </c>
      <c r="I207" s="22">
        <v>0</v>
      </c>
      <c r="J207" s="22">
        <v>0</v>
      </c>
      <c r="K207" s="23">
        <f>SUM(C207:J207)</f>
        <v>0</v>
      </c>
    </row>
    <row r="208" spans="1:11" x14ac:dyDescent="0.2">
      <c r="A208" s="20" t="s">
        <v>100</v>
      </c>
      <c r="B208" s="21" t="s">
        <v>101</v>
      </c>
      <c r="C208" s="22">
        <v>0</v>
      </c>
      <c r="D208" s="22">
        <v>0</v>
      </c>
      <c r="E208" s="22">
        <v>0</v>
      </c>
      <c r="F208" s="22">
        <v>0</v>
      </c>
      <c r="G208" s="22">
        <v>0</v>
      </c>
      <c r="H208" s="22">
        <v>0</v>
      </c>
      <c r="I208" s="22">
        <v>0</v>
      </c>
      <c r="J208" s="22">
        <v>0</v>
      </c>
      <c r="K208" s="23">
        <f t="shared" si="28"/>
        <v>0</v>
      </c>
    </row>
    <row r="209" spans="1:11" x14ac:dyDescent="0.2">
      <c r="A209" s="20" t="s">
        <v>102</v>
      </c>
      <c r="B209" s="21" t="s">
        <v>103</v>
      </c>
      <c r="C209" s="22">
        <v>0</v>
      </c>
      <c r="D209" s="22">
        <v>0</v>
      </c>
      <c r="E209" s="22">
        <v>0</v>
      </c>
      <c r="F209" s="22">
        <v>0</v>
      </c>
      <c r="G209" s="22">
        <v>0</v>
      </c>
      <c r="H209" s="22">
        <v>0</v>
      </c>
      <c r="I209" s="22">
        <v>0</v>
      </c>
      <c r="J209" s="22">
        <v>0</v>
      </c>
      <c r="K209" s="23">
        <f t="shared" si="28"/>
        <v>0</v>
      </c>
    </row>
    <row r="210" spans="1:11" x14ac:dyDescent="0.2">
      <c r="A210" s="20" t="s">
        <v>104</v>
      </c>
      <c r="B210" s="21" t="s">
        <v>105</v>
      </c>
      <c r="C210" s="22">
        <v>0</v>
      </c>
      <c r="D210" s="22">
        <v>0</v>
      </c>
      <c r="E210" s="22">
        <v>0</v>
      </c>
      <c r="F210" s="22">
        <v>0</v>
      </c>
      <c r="G210" s="22">
        <v>0</v>
      </c>
      <c r="H210" s="22">
        <v>0</v>
      </c>
      <c r="I210" s="22">
        <v>0</v>
      </c>
      <c r="J210" s="22">
        <v>0</v>
      </c>
      <c r="K210" s="23">
        <f t="shared" si="28"/>
        <v>0</v>
      </c>
    </row>
    <row r="211" spans="1:11" ht="25.5" x14ac:dyDescent="0.2">
      <c r="A211" s="20" t="s">
        <v>106</v>
      </c>
      <c r="B211" s="21" t="s">
        <v>107</v>
      </c>
      <c r="C211" s="22">
        <v>0</v>
      </c>
      <c r="D211" s="22">
        <v>0</v>
      </c>
      <c r="E211" s="22">
        <v>0</v>
      </c>
      <c r="F211" s="22">
        <v>0</v>
      </c>
      <c r="G211" s="22">
        <v>0</v>
      </c>
      <c r="H211" s="22">
        <v>0</v>
      </c>
      <c r="I211" s="22">
        <v>0</v>
      </c>
      <c r="J211" s="22">
        <v>0</v>
      </c>
      <c r="K211" s="23">
        <f t="shared" si="28"/>
        <v>0</v>
      </c>
    </row>
    <row r="212" spans="1:11" x14ac:dyDescent="0.2">
      <c r="A212" s="20" t="s">
        <v>108</v>
      </c>
      <c r="B212" s="21" t="s">
        <v>109</v>
      </c>
      <c r="C212" s="22">
        <v>0</v>
      </c>
      <c r="D212" s="22">
        <v>0</v>
      </c>
      <c r="E212" s="22">
        <v>0</v>
      </c>
      <c r="F212" s="22">
        <v>0</v>
      </c>
      <c r="G212" s="22">
        <v>0</v>
      </c>
      <c r="H212" s="22">
        <v>0</v>
      </c>
      <c r="I212" s="22">
        <v>0</v>
      </c>
      <c r="J212" s="22">
        <v>0</v>
      </c>
      <c r="K212" s="23">
        <f t="shared" si="28"/>
        <v>0</v>
      </c>
    </row>
    <row r="213" spans="1:11" x14ac:dyDescent="0.2">
      <c r="A213" s="24" t="s">
        <v>110</v>
      </c>
      <c r="B213" s="25" t="s">
        <v>111</v>
      </c>
      <c r="C213" s="26">
        <f>SUM(C202:C212)</f>
        <v>2</v>
      </c>
      <c r="D213" s="26">
        <f t="shared" ref="D213:J213" si="29">SUM(D202:D212)</f>
        <v>0</v>
      </c>
      <c r="E213" s="26">
        <f t="shared" si="29"/>
        <v>0</v>
      </c>
      <c r="F213" s="26">
        <f t="shared" si="29"/>
        <v>0</v>
      </c>
      <c r="G213" s="26">
        <f t="shared" si="29"/>
        <v>13</v>
      </c>
      <c r="H213" s="26">
        <f t="shared" si="29"/>
        <v>0</v>
      </c>
      <c r="I213" s="26">
        <f t="shared" si="29"/>
        <v>7</v>
      </c>
      <c r="J213" s="26">
        <f t="shared" si="29"/>
        <v>4</v>
      </c>
      <c r="K213" s="23">
        <f>SUM(K202:K212)</f>
        <v>26</v>
      </c>
    </row>
    <row r="214" spans="1:11" x14ac:dyDescent="0.2">
      <c r="A214" s="27" t="s">
        <v>126</v>
      </c>
      <c r="B214" s="28"/>
      <c r="C214" s="701"/>
      <c r="D214" s="701"/>
      <c r="E214" s="701"/>
      <c r="F214" s="701"/>
      <c r="G214" s="701"/>
      <c r="H214" s="701"/>
      <c r="I214" s="701"/>
      <c r="J214" s="701"/>
      <c r="K214" s="702"/>
    </row>
    <row r="215" spans="1:11" x14ac:dyDescent="0.2">
      <c r="A215" s="17" t="s">
        <v>86</v>
      </c>
      <c r="B215" s="18" t="s">
        <v>87</v>
      </c>
      <c r="C215" s="699"/>
      <c r="D215" s="699"/>
      <c r="E215" s="699"/>
      <c r="F215" s="699"/>
      <c r="G215" s="699"/>
      <c r="H215" s="699"/>
      <c r="I215" s="699"/>
      <c r="J215" s="699"/>
      <c r="K215" s="700"/>
    </row>
    <row r="216" spans="1:11" x14ac:dyDescent="0.2">
      <c r="A216" s="20" t="s">
        <v>88</v>
      </c>
      <c r="B216" s="21" t="s">
        <v>89</v>
      </c>
      <c r="C216" s="22">
        <v>0</v>
      </c>
      <c r="D216" s="22">
        <v>0</v>
      </c>
      <c r="E216" s="22">
        <v>0</v>
      </c>
      <c r="F216" s="22">
        <v>0</v>
      </c>
      <c r="G216" s="22">
        <v>0</v>
      </c>
      <c r="H216" s="22">
        <v>0</v>
      </c>
      <c r="I216" s="22">
        <v>0</v>
      </c>
      <c r="J216" s="22">
        <v>0</v>
      </c>
      <c r="K216" s="23">
        <f>SUM(C216:J216)</f>
        <v>0</v>
      </c>
    </row>
    <row r="217" spans="1:11" x14ac:dyDescent="0.2">
      <c r="A217" s="20" t="s">
        <v>90</v>
      </c>
      <c r="B217" s="21" t="s">
        <v>91</v>
      </c>
      <c r="C217" s="22">
        <v>0</v>
      </c>
      <c r="D217" s="22">
        <v>0</v>
      </c>
      <c r="E217" s="22">
        <v>0</v>
      </c>
      <c r="F217" s="22">
        <v>0</v>
      </c>
      <c r="G217" s="22">
        <v>0</v>
      </c>
      <c r="H217" s="22">
        <v>0</v>
      </c>
      <c r="I217" s="22">
        <v>0</v>
      </c>
      <c r="J217" s="22">
        <v>0</v>
      </c>
      <c r="K217" s="23">
        <f t="shared" ref="K217:K226" si="30">SUM(C217:J217)</f>
        <v>0</v>
      </c>
    </row>
    <row r="218" spans="1:11" x14ac:dyDescent="0.2">
      <c r="A218" s="20" t="s">
        <v>92</v>
      </c>
      <c r="B218" s="21" t="s">
        <v>93</v>
      </c>
      <c r="C218" s="22">
        <v>0</v>
      </c>
      <c r="D218" s="22">
        <v>0</v>
      </c>
      <c r="E218" s="22">
        <v>0</v>
      </c>
      <c r="F218" s="22">
        <v>0</v>
      </c>
      <c r="G218" s="22">
        <v>1</v>
      </c>
      <c r="H218" s="22">
        <v>0</v>
      </c>
      <c r="I218" s="22">
        <v>0</v>
      </c>
      <c r="J218" s="22">
        <v>0</v>
      </c>
      <c r="K218" s="23">
        <f t="shared" si="30"/>
        <v>1</v>
      </c>
    </row>
    <row r="219" spans="1:11" x14ac:dyDescent="0.2">
      <c r="A219" s="20" t="s">
        <v>94</v>
      </c>
      <c r="B219" s="21" t="s">
        <v>95</v>
      </c>
      <c r="C219" s="22">
        <v>0</v>
      </c>
      <c r="D219" s="22">
        <v>0</v>
      </c>
      <c r="E219" s="22">
        <v>0</v>
      </c>
      <c r="F219" s="22">
        <v>0</v>
      </c>
      <c r="G219" s="22">
        <v>0</v>
      </c>
      <c r="H219" s="22">
        <v>0</v>
      </c>
      <c r="I219" s="22">
        <v>0</v>
      </c>
      <c r="J219" s="22">
        <v>0</v>
      </c>
      <c r="K219" s="23">
        <f t="shared" si="30"/>
        <v>0</v>
      </c>
    </row>
    <row r="220" spans="1:11" x14ac:dyDescent="0.2">
      <c r="A220" s="20" t="s">
        <v>96</v>
      </c>
      <c r="B220" s="21" t="s">
        <v>97</v>
      </c>
      <c r="C220" s="22">
        <v>0</v>
      </c>
      <c r="D220" s="22">
        <v>0</v>
      </c>
      <c r="E220" s="22">
        <v>0</v>
      </c>
      <c r="F220" s="22">
        <v>0</v>
      </c>
      <c r="G220" s="22">
        <v>0</v>
      </c>
      <c r="H220" s="22">
        <v>0</v>
      </c>
      <c r="I220" s="22">
        <v>0</v>
      </c>
      <c r="J220" s="22">
        <v>0</v>
      </c>
      <c r="K220" s="23">
        <f t="shared" si="30"/>
        <v>0</v>
      </c>
    </row>
    <row r="221" spans="1:11" x14ac:dyDescent="0.2">
      <c r="A221" s="20" t="s">
        <v>98</v>
      </c>
      <c r="B221" s="21" t="s">
        <v>99</v>
      </c>
      <c r="C221" s="22">
        <v>0</v>
      </c>
      <c r="D221" s="22">
        <v>0</v>
      </c>
      <c r="E221" s="22">
        <v>0</v>
      </c>
      <c r="F221" s="22">
        <v>0</v>
      </c>
      <c r="G221" s="22">
        <v>0</v>
      </c>
      <c r="H221" s="22">
        <v>0</v>
      </c>
      <c r="I221" s="22">
        <v>0</v>
      </c>
      <c r="J221" s="22">
        <v>0</v>
      </c>
      <c r="K221" s="23">
        <f>SUM(C221:J221)</f>
        <v>0</v>
      </c>
    </row>
    <row r="222" spans="1:11" x14ac:dyDescent="0.2">
      <c r="A222" s="20" t="s">
        <v>100</v>
      </c>
      <c r="B222" s="21" t="s">
        <v>101</v>
      </c>
      <c r="C222" s="22">
        <v>0</v>
      </c>
      <c r="D222" s="22">
        <v>0</v>
      </c>
      <c r="E222" s="22">
        <v>0</v>
      </c>
      <c r="F222" s="22">
        <v>0</v>
      </c>
      <c r="G222" s="22">
        <v>0</v>
      </c>
      <c r="H222" s="22">
        <v>0</v>
      </c>
      <c r="I222" s="22">
        <v>0</v>
      </c>
      <c r="J222" s="22">
        <v>0</v>
      </c>
      <c r="K222" s="23">
        <f t="shared" si="30"/>
        <v>0</v>
      </c>
    </row>
    <row r="223" spans="1:11" x14ac:dyDescent="0.2">
      <c r="A223" s="20" t="s">
        <v>102</v>
      </c>
      <c r="B223" s="21" t="s">
        <v>103</v>
      </c>
      <c r="C223" s="22">
        <v>0</v>
      </c>
      <c r="D223" s="22">
        <v>0</v>
      </c>
      <c r="E223" s="22">
        <v>0</v>
      </c>
      <c r="F223" s="22">
        <v>0</v>
      </c>
      <c r="G223" s="22">
        <v>0</v>
      </c>
      <c r="H223" s="22">
        <v>0</v>
      </c>
      <c r="I223" s="22">
        <v>0</v>
      </c>
      <c r="J223" s="22">
        <v>0</v>
      </c>
      <c r="K223" s="23">
        <f t="shared" si="30"/>
        <v>0</v>
      </c>
    </row>
    <row r="224" spans="1:11" x14ac:dyDescent="0.2">
      <c r="A224" s="20" t="s">
        <v>104</v>
      </c>
      <c r="B224" s="21" t="s">
        <v>105</v>
      </c>
      <c r="C224" s="22">
        <v>0</v>
      </c>
      <c r="D224" s="22">
        <v>0</v>
      </c>
      <c r="E224" s="22">
        <v>0</v>
      </c>
      <c r="F224" s="22">
        <v>0</v>
      </c>
      <c r="G224" s="22">
        <v>0</v>
      </c>
      <c r="H224" s="22">
        <v>0</v>
      </c>
      <c r="I224" s="22">
        <v>0</v>
      </c>
      <c r="J224" s="22">
        <v>0</v>
      </c>
      <c r="K224" s="23">
        <f t="shared" si="30"/>
        <v>0</v>
      </c>
    </row>
    <row r="225" spans="1:11" ht="25.5" x14ac:dyDescent="0.2">
      <c r="A225" s="20" t="s">
        <v>106</v>
      </c>
      <c r="B225" s="21" t="s">
        <v>107</v>
      </c>
      <c r="C225" s="22">
        <v>1</v>
      </c>
      <c r="D225" s="22">
        <v>0</v>
      </c>
      <c r="E225" s="22">
        <v>0</v>
      </c>
      <c r="F225" s="22">
        <v>0</v>
      </c>
      <c r="G225" s="22">
        <v>1</v>
      </c>
      <c r="H225" s="22">
        <v>0</v>
      </c>
      <c r="I225" s="22">
        <v>0</v>
      </c>
      <c r="J225" s="22">
        <v>0</v>
      </c>
      <c r="K225" s="23">
        <f t="shared" si="30"/>
        <v>2</v>
      </c>
    </row>
    <row r="226" spans="1:11" x14ac:dyDescent="0.2">
      <c r="A226" s="20" t="s">
        <v>108</v>
      </c>
      <c r="B226" s="21" t="s">
        <v>109</v>
      </c>
      <c r="C226" s="22">
        <v>3</v>
      </c>
      <c r="D226" s="22">
        <v>0</v>
      </c>
      <c r="E226" s="22">
        <v>0</v>
      </c>
      <c r="F226" s="22">
        <v>0</v>
      </c>
      <c r="G226" s="22">
        <v>1</v>
      </c>
      <c r="H226" s="22">
        <v>0</v>
      </c>
      <c r="I226" s="22">
        <v>1</v>
      </c>
      <c r="J226" s="22">
        <v>1</v>
      </c>
      <c r="K226" s="23">
        <f t="shared" si="30"/>
        <v>6</v>
      </c>
    </row>
    <row r="227" spans="1:11" x14ac:dyDescent="0.2">
      <c r="A227" s="24" t="s">
        <v>110</v>
      </c>
      <c r="B227" s="25" t="s">
        <v>111</v>
      </c>
      <c r="C227" s="26">
        <f>SUM(C216:C226)</f>
        <v>4</v>
      </c>
      <c r="D227" s="26">
        <f t="shared" ref="D227:J227" si="31">SUM(D216:D226)</f>
        <v>0</v>
      </c>
      <c r="E227" s="26">
        <f t="shared" si="31"/>
        <v>0</v>
      </c>
      <c r="F227" s="26">
        <f t="shared" si="31"/>
        <v>0</v>
      </c>
      <c r="G227" s="26">
        <f t="shared" si="31"/>
        <v>3</v>
      </c>
      <c r="H227" s="26">
        <f t="shared" si="31"/>
        <v>0</v>
      </c>
      <c r="I227" s="26">
        <f t="shared" si="31"/>
        <v>1</v>
      </c>
      <c r="J227" s="26">
        <f t="shared" si="31"/>
        <v>1</v>
      </c>
      <c r="K227" s="23">
        <f>SUM(K216:K226)</f>
        <v>9</v>
      </c>
    </row>
    <row r="228" spans="1:11" s="16" customFormat="1" x14ac:dyDescent="0.2">
      <c r="A228" s="27" t="s">
        <v>127</v>
      </c>
      <c r="B228" s="28"/>
      <c r="C228" s="701"/>
      <c r="D228" s="701"/>
      <c r="E228" s="701"/>
      <c r="F228" s="701"/>
      <c r="G228" s="701"/>
      <c r="H228" s="701"/>
      <c r="I228" s="701"/>
      <c r="J228" s="701"/>
      <c r="K228" s="702"/>
    </row>
    <row r="229" spans="1:11" s="19" customFormat="1" x14ac:dyDescent="0.2">
      <c r="A229" s="17" t="s">
        <v>86</v>
      </c>
      <c r="B229" s="18" t="s">
        <v>87</v>
      </c>
      <c r="C229" s="699"/>
      <c r="D229" s="699"/>
      <c r="E229" s="699"/>
      <c r="F229" s="699"/>
      <c r="G229" s="699"/>
      <c r="H229" s="699"/>
      <c r="I229" s="699"/>
      <c r="J229" s="699"/>
      <c r="K229" s="700"/>
    </row>
    <row r="230" spans="1:11" x14ac:dyDescent="0.2">
      <c r="A230" s="20" t="s">
        <v>88</v>
      </c>
      <c r="B230" s="21" t="s">
        <v>89</v>
      </c>
      <c r="C230" s="22">
        <v>0</v>
      </c>
      <c r="D230" s="22">
        <v>0</v>
      </c>
      <c r="E230" s="22">
        <v>0</v>
      </c>
      <c r="F230" s="22">
        <v>0</v>
      </c>
      <c r="G230" s="22">
        <v>0</v>
      </c>
      <c r="H230" s="22">
        <v>0</v>
      </c>
      <c r="I230" s="22">
        <v>0</v>
      </c>
      <c r="J230" s="22">
        <v>0</v>
      </c>
      <c r="K230" s="23">
        <f>SUM(C230:J230)</f>
        <v>0</v>
      </c>
    </row>
    <row r="231" spans="1:11" x14ac:dyDescent="0.2">
      <c r="A231" s="20" t="s">
        <v>90</v>
      </c>
      <c r="B231" s="21" t="s">
        <v>91</v>
      </c>
      <c r="C231" s="22">
        <v>0</v>
      </c>
      <c r="D231" s="22">
        <v>0</v>
      </c>
      <c r="E231" s="22">
        <v>0</v>
      </c>
      <c r="F231" s="22">
        <v>0</v>
      </c>
      <c r="G231" s="22">
        <v>0</v>
      </c>
      <c r="H231" s="22">
        <v>0</v>
      </c>
      <c r="I231" s="22">
        <v>0</v>
      </c>
      <c r="J231" s="22">
        <v>0</v>
      </c>
      <c r="K231" s="23">
        <f t="shared" ref="K231:K240" si="32">SUM(C231:J231)</f>
        <v>0</v>
      </c>
    </row>
    <row r="232" spans="1:11" x14ac:dyDescent="0.2">
      <c r="A232" s="20" t="s">
        <v>92</v>
      </c>
      <c r="B232" s="21" t="s">
        <v>93</v>
      </c>
      <c r="C232" s="22">
        <v>2</v>
      </c>
      <c r="D232" s="22">
        <v>0</v>
      </c>
      <c r="E232" s="22">
        <v>0</v>
      </c>
      <c r="F232" s="22">
        <v>0</v>
      </c>
      <c r="G232" s="22">
        <v>2</v>
      </c>
      <c r="H232" s="22">
        <v>1</v>
      </c>
      <c r="I232" s="22">
        <v>2</v>
      </c>
      <c r="J232" s="22">
        <v>4</v>
      </c>
      <c r="K232" s="23">
        <f t="shared" si="32"/>
        <v>11</v>
      </c>
    </row>
    <row r="233" spans="1:11" x14ac:dyDescent="0.2">
      <c r="A233" s="20" t="s">
        <v>94</v>
      </c>
      <c r="B233" s="21" t="s">
        <v>95</v>
      </c>
      <c r="C233" s="22">
        <v>0</v>
      </c>
      <c r="D233" s="22">
        <v>0</v>
      </c>
      <c r="E233" s="22">
        <v>0</v>
      </c>
      <c r="F233" s="22">
        <v>0</v>
      </c>
      <c r="G233" s="22">
        <v>1</v>
      </c>
      <c r="H233" s="22">
        <v>0</v>
      </c>
      <c r="I233" s="22">
        <v>2</v>
      </c>
      <c r="J233" s="22">
        <v>2</v>
      </c>
      <c r="K233" s="23">
        <f t="shared" si="32"/>
        <v>5</v>
      </c>
    </row>
    <row r="234" spans="1:11" x14ac:dyDescent="0.2">
      <c r="A234" s="20" t="s">
        <v>96</v>
      </c>
      <c r="B234" s="21" t="s">
        <v>97</v>
      </c>
      <c r="C234" s="22">
        <v>0</v>
      </c>
      <c r="D234" s="22">
        <v>0</v>
      </c>
      <c r="E234" s="22">
        <v>0</v>
      </c>
      <c r="F234" s="22">
        <v>0</v>
      </c>
      <c r="G234" s="22">
        <v>0</v>
      </c>
      <c r="H234" s="22">
        <v>0</v>
      </c>
      <c r="I234" s="22">
        <v>0</v>
      </c>
      <c r="J234" s="22">
        <v>0</v>
      </c>
      <c r="K234" s="23">
        <f t="shared" si="32"/>
        <v>0</v>
      </c>
    </row>
    <row r="235" spans="1:11" x14ac:dyDescent="0.2">
      <c r="A235" s="20" t="s">
        <v>98</v>
      </c>
      <c r="B235" s="21" t="s">
        <v>99</v>
      </c>
      <c r="C235" s="22">
        <v>0</v>
      </c>
      <c r="D235" s="22">
        <v>0</v>
      </c>
      <c r="E235" s="22">
        <v>0</v>
      </c>
      <c r="F235" s="22">
        <v>0</v>
      </c>
      <c r="G235" s="22">
        <v>0</v>
      </c>
      <c r="H235" s="22">
        <v>0</v>
      </c>
      <c r="I235" s="22">
        <v>0</v>
      </c>
      <c r="J235" s="22">
        <v>0</v>
      </c>
      <c r="K235" s="23">
        <f>SUM(C235:J235)</f>
        <v>0</v>
      </c>
    </row>
    <row r="236" spans="1:11" x14ac:dyDescent="0.2">
      <c r="A236" s="20" t="s">
        <v>100</v>
      </c>
      <c r="B236" s="21" t="s">
        <v>101</v>
      </c>
      <c r="C236" s="22">
        <v>0</v>
      </c>
      <c r="D236" s="22">
        <v>0</v>
      </c>
      <c r="E236" s="22">
        <v>0</v>
      </c>
      <c r="F236" s="22">
        <v>0</v>
      </c>
      <c r="G236" s="22">
        <v>0</v>
      </c>
      <c r="H236" s="22">
        <v>0</v>
      </c>
      <c r="I236" s="22">
        <v>0</v>
      </c>
      <c r="J236" s="22">
        <v>0</v>
      </c>
      <c r="K236" s="23">
        <f t="shared" si="32"/>
        <v>0</v>
      </c>
    </row>
    <row r="237" spans="1:11" x14ac:dyDescent="0.2">
      <c r="A237" s="20" t="s">
        <v>102</v>
      </c>
      <c r="B237" s="21" t="s">
        <v>103</v>
      </c>
      <c r="C237" s="22">
        <v>0</v>
      </c>
      <c r="D237" s="22">
        <v>0</v>
      </c>
      <c r="E237" s="22">
        <v>0</v>
      </c>
      <c r="F237" s="22">
        <v>0</v>
      </c>
      <c r="G237" s="22">
        <v>0</v>
      </c>
      <c r="H237" s="22">
        <v>0</v>
      </c>
      <c r="I237" s="22">
        <v>0</v>
      </c>
      <c r="J237" s="22">
        <v>0</v>
      </c>
      <c r="K237" s="23">
        <f t="shared" si="32"/>
        <v>0</v>
      </c>
    </row>
    <row r="238" spans="1:11" x14ac:dyDescent="0.2">
      <c r="A238" s="20" t="s">
        <v>104</v>
      </c>
      <c r="B238" s="21" t="s">
        <v>105</v>
      </c>
      <c r="C238" s="22">
        <v>0</v>
      </c>
      <c r="D238" s="22">
        <v>0</v>
      </c>
      <c r="E238" s="22">
        <v>0</v>
      </c>
      <c r="F238" s="22">
        <v>0</v>
      </c>
      <c r="G238" s="22">
        <v>0</v>
      </c>
      <c r="H238" s="22">
        <v>0</v>
      </c>
      <c r="I238" s="22">
        <v>0</v>
      </c>
      <c r="J238" s="22">
        <v>0</v>
      </c>
      <c r="K238" s="23">
        <f t="shared" si="32"/>
        <v>0</v>
      </c>
    </row>
    <row r="239" spans="1:11" ht="12.75" customHeight="1" x14ac:dyDescent="0.2">
      <c r="A239" s="20" t="s">
        <v>106</v>
      </c>
      <c r="B239" s="21" t="s">
        <v>107</v>
      </c>
      <c r="C239" s="22">
        <v>0</v>
      </c>
      <c r="D239" s="22">
        <v>0</v>
      </c>
      <c r="E239" s="22">
        <v>0</v>
      </c>
      <c r="F239" s="22">
        <v>0</v>
      </c>
      <c r="G239" s="22">
        <v>0</v>
      </c>
      <c r="H239" s="22">
        <v>0</v>
      </c>
      <c r="I239" s="22">
        <v>0</v>
      </c>
      <c r="J239" s="22">
        <v>0</v>
      </c>
      <c r="K239" s="23">
        <f t="shared" si="32"/>
        <v>0</v>
      </c>
    </row>
    <row r="240" spans="1:11" x14ac:dyDescent="0.2">
      <c r="A240" s="20" t="s">
        <v>108</v>
      </c>
      <c r="B240" s="21" t="s">
        <v>109</v>
      </c>
      <c r="C240" s="22">
        <v>0</v>
      </c>
      <c r="D240" s="22">
        <v>0</v>
      </c>
      <c r="E240" s="22">
        <v>0</v>
      </c>
      <c r="F240" s="22">
        <v>0</v>
      </c>
      <c r="G240" s="22">
        <v>0</v>
      </c>
      <c r="H240" s="22">
        <v>0</v>
      </c>
      <c r="I240" s="22">
        <v>0</v>
      </c>
      <c r="J240" s="22">
        <v>0</v>
      </c>
      <c r="K240" s="23">
        <f t="shared" si="32"/>
        <v>0</v>
      </c>
    </row>
    <row r="241" spans="1:11" x14ac:dyDescent="0.2">
      <c r="A241" s="24" t="s">
        <v>110</v>
      </c>
      <c r="B241" s="29" t="s">
        <v>111</v>
      </c>
      <c r="C241" s="26">
        <f>SUM(C230:C240)</f>
        <v>2</v>
      </c>
      <c r="D241" s="26">
        <f t="shared" ref="D241:J241" si="33">SUM(D230:D240)</f>
        <v>0</v>
      </c>
      <c r="E241" s="26">
        <f t="shared" si="33"/>
        <v>0</v>
      </c>
      <c r="F241" s="26">
        <f t="shared" si="33"/>
        <v>0</v>
      </c>
      <c r="G241" s="26">
        <f t="shared" si="33"/>
        <v>3</v>
      </c>
      <c r="H241" s="26">
        <f t="shared" si="33"/>
        <v>1</v>
      </c>
      <c r="I241" s="26">
        <f t="shared" si="33"/>
        <v>4</v>
      </c>
      <c r="J241" s="26">
        <f t="shared" si="33"/>
        <v>6</v>
      </c>
      <c r="K241" s="23">
        <f>SUM(K230:K240)</f>
        <v>16</v>
      </c>
    </row>
    <row r="242" spans="1:11" x14ac:dyDescent="0.2">
      <c r="A242" s="30" t="s">
        <v>77</v>
      </c>
      <c r="B242" s="28"/>
      <c r="C242" s="701"/>
      <c r="D242" s="701"/>
      <c r="E242" s="701"/>
      <c r="F242" s="701"/>
      <c r="G242" s="701"/>
      <c r="H242" s="701"/>
      <c r="I242" s="701"/>
      <c r="J242" s="701"/>
      <c r="K242" s="702"/>
    </row>
    <row r="243" spans="1:11" x14ac:dyDescent="0.2">
      <c r="A243" s="17" t="s">
        <v>86</v>
      </c>
      <c r="B243" s="18" t="s">
        <v>87</v>
      </c>
      <c r="C243" s="699"/>
      <c r="D243" s="699"/>
      <c r="E243" s="699"/>
      <c r="F243" s="699"/>
      <c r="G243" s="699"/>
      <c r="H243" s="699"/>
      <c r="I243" s="699"/>
      <c r="J243" s="699"/>
      <c r="K243" s="700"/>
    </row>
    <row r="244" spans="1:11" x14ac:dyDescent="0.2">
      <c r="A244" s="20" t="s">
        <v>88</v>
      </c>
      <c r="B244" s="21" t="s">
        <v>89</v>
      </c>
      <c r="C244" s="22">
        <f>SUM(C6,C20,C34,C48,C62,C76,C90,C104,C118,C132,C146,C160,C174,C188,C202,C216,C230)</f>
        <v>0</v>
      </c>
      <c r="D244" s="22">
        <f t="shared" ref="D244:J244" si="34">SUM(D6,D20,D34,D48,D62,D76,D90,D104,D118,D132,D146,D160,D174,D188,D202,D216,D230)</f>
        <v>0</v>
      </c>
      <c r="E244" s="22">
        <f t="shared" si="34"/>
        <v>0</v>
      </c>
      <c r="F244" s="22">
        <f t="shared" si="34"/>
        <v>0</v>
      </c>
      <c r="G244" s="22">
        <f t="shared" si="34"/>
        <v>0</v>
      </c>
      <c r="H244" s="22">
        <f t="shared" si="34"/>
        <v>0</v>
      </c>
      <c r="I244" s="22">
        <f t="shared" si="34"/>
        <v>0</v>
      </c>
      <c r="J244" s="22">
        <f t="shared" si="34"/>
        <v>0</v>
      </c>
      <c r="K244" s="23">
        <f>SUM(C244:J244)</f>
        <v>0</v>
      </c>
    </row>
    <row r="245" spans="1:11" x14ac:dyDescent="0.2">
      <c r="A245" s="20" t="s">
        <v>90</v>
      </c>
      <c r="B245" s="21" t="s">
        <v>91</v>
      </c>
      <c r="C245" s="22">
        <f t="shared" ref="C245:J254" si="35">SUM(C7,C21,C35,C49,C63,C77,C91,C105,C119,C133,C147,C161,C175,C189,C203,C217,C231)</f>
        <v>1</v>
      </c>
      <c r="D245" s="22">
        <f t="shared" si="35"/>
        <v>0</v>
      </c>
      <c r="E245" s="22">
        <f t="shared" si="35"/>
        <v>0</v>
      </c>
      <c r="F245" s="22">
        <f t="shared" si="35"/>
        <v>0</v>
      </c>
      <c r="G245" s="22">
        <f t="shared" si="35"/>
        <v>1</v>
      </c>
      <c r="H245" s="22">
        <f t="shared" si="35"/>
        <v>0</v>
      </c>
      <c r="I245" s="22">
        <f t="shared" si="35"/>
        <v>3</v>
      </c>
      <c r="J245" s="22">
        <f t="shared" si="35"/>
        <v>4</v>
      </c>
      <c r="K245" s="23">
        <f t="shared" ref="K245:K254" si="36">SUM(C245:J245)</f>
        <v>9</v>
      </c>
    </row>
    <row r="246" spans="1:11" x14ac:dyDescent="0.2">
      <c r="A246" s="20" t="s">
        <v>92</v>
      </c>
      <c r="B246" s="21" t="s">
        <v>93</v>
      </c>
      <c r="C246" s="22">
        <f t="shared" si="35"/>
        <v>2</v>
      </c>
      <c r="D246" s="22">
        <f t="shared" si="35"/>
        <v>0</v>
      </c>
      <c r="E246" s="22">
        <f t="shared" si="35"/>
        <v>0</v>
      </c>
      <c r="F246" s="22">
        <f t="shared" si="35"/>
        <v>0</v>
      </c>
      <c r="G246" s="22">
        <f t="shared" si="35"/>
        <v>5</v>
      </c>
      <c r="H246" s="22">
        <f t="shared" si="35"/>
        <v>1</v>
      </c>
      <c r="I246" s="22">
        <f t="shared" si="35"/>
        <v>8</v>
      </c>
      <c r="J246" s="22">
        <f t="shared" si="35"/>
        <v>10</v>
      </c>
      <c r="K246" s="23">
        <f t="shared" si="36"/>
        <v>26</v>
      </c>
    </row>
    <row r="247" spans="1:11" x14ac:dyDescent="0.2">
      <c r="A247" s="20" t="s">
        <v>94</v>
      </c>
      <c r="B247" s="21" t="s">
        <v>95</v>
      </c>
      <c r="C247" s="22">
        <f t="shared" si="35"/>
        <v>2</v>
      </c>
      <c r="D247" s="22">
        <f t="shared" si="35"/>
        <v>0</v>
      </c>
      <c r="E247" s="22">
        <f t="shared" si="35"/>
        <v>0</v>
      </c>
      <c r="F247" s="22">
        <f t="shared" si="35"/>
        <v>0</v>
      </c>
      <c r="G247" s="22">
        <f t="shared" si="35"/>
        <v>14</v>
      </c>
      <c r="H247" s="22">
        <f t="shared" si="35"/>
        <v>0</v>
      </c>
      <c r="I247" s="22">
        <f t="shared" si="35"/>
        <v>12</v>
      </c>
      <c r="J247" s="22">
        <f t="shared" si="35"/>
        <v>7</v>
      </c>
      <c r="K247" s="23">
        <f t="shared" si="36"/>
        <v>35</v>
      </c>
    </row>
    <row r="248" spans="1:11" x14ac:dyDescent="0.2">
      <c r="A248" s="20" t="s">
        <v>96</v>
      </c>
      <c r="B248" s="21" t="s">
        <v>97</v>
      </c>
      <c r="C248" s="22">
        <f t="shared" si="35"/>
        <v>0</v>
      </c>
      <c r="D248" s="22">
        <f t="shared" si="35"/>
        <v>0</v>
      </c>
      <c r="E248" s="22">
        <f t="shared" si="35"/>
        <v>0</v>
      </c>
      <c r="F248" s="22">
        <f t="shared" si="35"/>
        <v>0</v>
      </c>
      <c r="G248" s="22">
        <f t="shared" si="35"/>
        <v>0</v>
      </c>
      <c r="H248" s="22">
        <f t="shared" si="35"/>
        <v>0</v>
      </c>
      <c r="I248" s="22">
        <f t="shared" si="35"/>
        <v>1</v>
      </c>
      <c r="J248" s="22">
        <f t="shared" si="35"/>
        <v>1</v>
      </c>
      <c r="K248" s="23">
        <f t="shared" si="36"/>
        <v>2</v>
      </c>
    </row>
    <row r="249" spans="1:11" x14ac:dyDescent="0.2">
      <c r="A249" s="20" t="s">
        <v>98</v>
      </c>
      <c r="B249" s="21" t="s">
        <v>99</v>
      </c>
      <c r="C249" s="22">
        <f t="shared" si="35"/>
        <v>0</v>
      </c>
      <c r="D249" s="22">
        <f t="shared" si="35"/>
        <v>0</v>
      </c>
      <c r="E249" s="22">
        <f t="shared" si="35"/>
        <v>0</v>
      </c>
      <c r="F249" s="22">
        <f t="shared" si="35"/>
        <v>0</v>
      </c>
      <c r="G249" s="22">
        <f t="shared" si="35"/>
        <v>2</v>
      </c>
      <c r="H249" s="22">
        <f t="shared" si="35"/>
        <v>0</v>
      </c>
      <c r="I249" s="22">
        <f t="shared" si="35"/>
        <v>24</v>
      </c>
      <c r="J249" s="22">
        <f t="shared" si="35"/>
        <v>3</v>
      </c>
      <c r="K249" s="23">
        <f>SUM(C249:J249)</f>
        <v>29</v>
      </c>
    </row>
    <row r="250" spans="1:11" x14ac:dyDescent="0.2">
      <c r="A250" s="20" t="s">
        <v>100</v>
      </c>
      <c r="B250" s="21" t="s">
        <v>101</v>
      </c>
      <c r="C250" s="22">
        <f t="shared" si="35"/>
        <v>2</v>
      </c>
      <c r="D250" s="22">
        <f t="shared" si="35"/>
        <v>0</v>
      </c>
      <c r="E250" s="22">
        <f t="shared" si="35"/>
        <v>0</v>
      </c>
      <c r="F250" s="22">
        <f t="shared" si="35"/>
        <v>0</v>
      </c>
      <c r="G250" s="22">
        <f t="shared" si="35"/>
        <v>1</v>
      </c>
      <c r="H250" s="22">
        <f t="shared" si="35"/>
        <v>0</v>
      </c>
      <c r="I250" s="22">
        <f t="shared" si="35"/>
        <v>2</v>
      </c>
      <c r="J250" s="22">
        <f t="shared" si="35"/>
        <v>0</v>
      </c>
      <c r="K250" s="23">
        <f t="shared" si="36"/>
        <v>5</v>
      </c>
    </row>
    <row r="251" spans="1:11" x14ac:dyDescent="0.2">
      <c r="A251" s="20" t="s">
        <v>102</v>
      </c>
      <c r="B251" s="21" t="s">
        <v>103</v>
      </c>
      <c r="C251" s="22">
        <f t="shared" si="35"/>
        <v>0</v>
      </c>
      <c r="D251" s="22">
        <f t="shared" si="35"/>
        <v>0</v>
      </c>
      <c r="E251" s="22">
        <f t="shared" si="35"/>
        <v>0</v>
      </c>
      <c r="F251" s="22">
        <f t="shared" si="35"/>
        <v>0</v>
      </c>
      <c r="G251" s="22">
        <f t="shared" si="35"/>
        <v>0</v>
      </c>
      <c r="H251" s="22">
        <f t="shared" si="35"/>
        <v>0</v>
      </c>
      <c r="I251" s="22">
        <f t="shared" si="35"/>
        <v>2</v>
      </c>
      <c r="J251" s="22">
        <f t="shared" si="35"/>
        <v>0</v>
      </c>
      <c r="K251" s="23">
        <f t="shared" si="36"/>
        <v>2</v>
      </c>
    </row>
    <row r="252" spans="1:11" x14ac:dyDescent="0.2">
      <c r="A252" s="20" t="s">
        <v>104</v>
      </c>
      <c r="B252" s="21" t="s">
        <v>105</v>
      </c>
      <c r="C252" s="22">
        <f t="shared" si="35"/>
        <v>0</v>
      </c>
      <c r="D252" s="22">
        <f t="shared" si="35"/>
        <v>0</v>
      </c>
      <c r="E252" s="22">
        <f t="shared" si="35"/>
        <v>0</v>
      </c>
      <c r="F252" s="22">
        <f t="shared" si="35"/>
        <v>0</v>
      </c>
      <c r="G252" s="22">
        <f t="shared" si="35"/>
        <v>0</v>
      </c>
      <c r="H252" s="22">
        <f t="shared" si="35"/>
        <v>0</v>
      </c>
      <c r="I252" s="22">
        <f t="shared" si="35"/>
        <v>0</v>
      </c>
      <c r="J252" s="22">
        <f t="shared" si="35"/>
        <v>0</v>
      </c>
      <c r="K252" s="23">
        <f t="shared" si="36"/>
        <v>0</v>
      </c>
    </row>
    <row r="253" spans="1:11" ht="12.75" customHeight="1" x14ac:dyDescent="0.2">
      <c r="A253" s="20" t="s">
        <v>106</v>
      </c>
      <c r="B253" s="21" t="s">
        <v>107</v>
      </c>
      <c r="C253" s="22">
        <f t="shared" si="35"/>
        <v>1</v>
      </c>
      <c r="D253" s="22">
        <f t="shared" si="35"/>
        <v>0</v>
      </c>
      <c r="E253" s="22">
        <f t="shared" si="35"/>
        <v>12</v>
      </c>
      <c r="F253" s="22">
        <f t="shared" si="35"/>
        <v>0</v>
      </c>
      <c r="G253" s="22">
        <f t="shared" si="35"/>
        <v>1</v>
      </c>
      <c r="H253" s="22">
        <f t="shared" si="35"/>
        <v>0</v>
      </c>
      <c r="I253" s="22">
        <f t="shared" si="35"/>
        <v>18</v>
      </c>
      <c r="J253" s="22">
        <f t="shared" si="35"/>
        <v>10</v>
      </c>
      <c r="K253" s="23">
        <f t="shared" si="36"/>
        <v>42</v>
      </c>
    </row>
    <row r="254" spans="1:11" ht="13.5" thickBot="1" x14ac:dyDescent="0.25">
      <c r="A254" s="20" t="s">
        <v>108</v>
      </c>
      <c r="B254" s="21" t="s">
        <v>109</v>
      </c>
      <c r="C254" s="22">
        <f t="shared" si="35"/>
        <v>3</v>
      </c>
      <c r="D254" s="22">
        <f t="shared" si="35"/>
        <v>0</v>
      </c>
      <c r="E254" s="22">
        <f t="shared" si="35"/>
        <v>0</v>
      </c>
      <c r="F254" s="22">
        <f t="shared" si="35"/>
        <v>0</v>
      </c>
      <c r="G254" s="22">
        <f t="shared" si="35"/>
        <v>1</v>
      </c>
      <c r="H254" s="22">
        <f t="shared" si="35"/>
        <v>0</v>
      </c>
      <c r="I254" s="22">
        <f t="shared" si="35"/>
        <v>1</v>
      </c>
      <c r="J254" s="22">
        <f t="shared" si="35"/>
        <v>1</v>
      </c>
      <c r="K254" s="23">
        <f t="shared" si="36"/>
        <v>6</v>
      </c>
    </row>
    <row r="255" spans="1:11" ht="13.5" thickBot="1" x14ac:dyDescent="0.25">
      <c r="A255" s="32" t="s">
        <v>128</v>
      </c>
      <c r="B255" s="33" t="s">
        <v>111</v>
      </c>
      <c r="C255" s="34">
        <f>SUM(C244:C254)</f>
        <v>11</v>
      </c>
      <c r="D255" s="34">
        <f t="shared" ref="D255:K255" si="37">SUM(D244:D254)</f>
        <v>0</v>
      </c>
      <c r="E255" s="34">
        <f t="shared" si="37"/>
        <v>12</v>
      </c>
      <c r="F255" s="34">
        <f t="shared" si="37"/>
        <v>0</v>
      </c>
      <c r="G255" s="34">
        <f t="shared" si="37"/>
        <v>25</v>
      </c>
      <c r="H255" s="34">
        <f t="shared" si="37"/>
        <v>1</v>
      </c>
      <c r="I255" s="34">
        <f t="shared" si="37"/>
        <v>71</v>
      </c>
      <c r="J255" s="34">
        <f t="shared" si="37"/>
        <v>36</v>
      </c>
      <c r="K255" s="35">
        <f t="shared" si="37"/>
        <v>156</v>
      </c>
    </row>
    <row r="257" spans="1:2" x14ac:dyDescent="0.2">
      <c r="A257" s="19" t="s">
        <v>129</v>
      </c>
      <c r="B257" s="36" t="s">
        <v>130</v>
      </c>
    </row>
    <row r="258" spans="1:2" x14ac:dyDescent="0.2">
      <c r="A258" s="36" t="s">
        <v>131</v>
      </c>
      <c r="B258" s="5"/>
    </row>
    <row r="259" spans="1:2" x14ac:dyDescent="0.2">
      <c r="A259" s="36"/>
      <c r="B259" s="5"/>
    </row>
  </sheetData>
  <mergeCells count="42">
    <mergeCell ref="A1:K1"/>
    <mergeCell ref="L1:U1"/>
    <mergeCell ref="C2:D2"/>
    <mergeCell ref="E2:F2"/>
    <mergeCell ref="G2:H2"/>
    <mergeCell ref="I2:J2"/>
    <mergeCell ref="C75:K75"/>
    <mergeCell ref="B4:K4"/>
    <mergeCell ref="C5:K5"/>
    <mergeCell ref="B18:K18"/>
    <mergeCell ref="C19:K19"/>
    <mergeCell ref="B32:K32"/>
    <mergeCell ref="C33:K33"/>
    <mergeCell ref="B46:K46"/>
    <mergeCell ref="C47:K47"/>
    <mergeCell ref="B60:K60"/>
    <mergeCell ref="C61:K61"/>
    <mergeCell ref="B74:K74"/>
    <mergeCell ref="C159:K159"/>
    <mergeCell ref="B88:K88"/>
    <mergeCell ref="C89:K89"/>
    <mergeCell ref="B102:K102"/>
    <mergeCell ref="C103:K103"/>
    <mergeCell ref="B116:K116"/>
    <mergeCell ref="C117:K117"/>
    <mergeCell ref="B130:K130"/>
    <mergeCell ref="C131:K131"/>
    <mergeCell ref="B144:K144"/>
    <mergeCell ref="C145:K145"/>
    <mergeCell ref="B158:K158"/>
    <mergeCell ref="C243:K243"/>
    <mergeCell ref="B172:K172"/>
    <mergeCell ref="C173:K173"/>
    <mergeCell ref="B186:K186"/>
    <mergeCell ref="C187:K187"/>
    <mergeCell ref="C200:K200"/>
    <mergeCell ref="C201:K201"/>
    <mergeCell ref="C214:K214"/>
    <mergeCell ref="C215:K215"/>
    <mergeCell ref="C228:K228"/>
    <mergeCell ref="C229:K229"/>
    <mergeCell ref="C242:K242"/>
  </mergeCells>
  <pageMargins left="0.7" right="0.7" top="0.75" bottom="0.75" header="0.3" footer="0.3"/>
  <pageSetup paperSize="9" scale="20"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5" sqref="B5"/>
    </sheetView>
  </sheetViews>
  <sheetFormatPr defaultRowHeight="15" x14ac:dyDescent="0.25"/>
  <cols>
    <col min="1" max="1" width="35.5703125" customWidth="1"/>
    <col min="5" max="5" width="13.5703125" customWidth="1"/>
    <col min="10" max="10" width="12" bestFit="1" customWidth="1"/>
    <col min="11" max="11" width="13.7109375" customWidth="1"/>
  </cols>
  <sheetData>
    <row r="1" spans="1:11" ht="18.75" x14ac:dyDescent="0.25">
      <c r="A1" s="743" t="s">
        <v>463</v>
      </c>
      <c r="B1" s="926"/>
      <c r="C1" s="926"/>
      <c r="D1" s="926"/>
      <c r="E1" s="927"/>
      <c r="F1" s="5"/>
      <c r="G1" s="928" t="s">
        <v>464</v>
      </c>
      <c r="H1" s="929"/>
      <c r="I1" s="929"/>
      <c r="J1" s="929"/>
      <c r="K1" s="929"/>
    </row>
    <row r="2" spans="1:11" x14ac:dyDescent="0.25">
      <c r="A2" s="38" t="s">
        <v>77</v>
      </c>
      <c r="B2" s="930"/>
      <c r="C2" s="931"/>
      <c r="D2" s="931"/>
      <c r="E2" s="932"/>
      <c r="F2" s="5"/>
      <c r="G2" s="933" t="s">
        <v>465</v>
      </c>
      <c r="H2" s="933"/>
      <c r="I2" s="933"/>
      <c r="J2" s="232" t="s">
        <v>466</v>
      </c>
      <c r="K2" s="185" t="s">
        <v>467</v>
      </c>
    </row>
    <row r="3" spans="1:11" ht="25.5" x14ac:dyDescent="0.25">
      <c r="A3" s="233"/>
      <c r="B3" s="234" t="s">
        <v>468</v>
      </c>
      <c r="C3" s="234" t="s">
        <v>469</v>
      </c>
      <c r="D3" s="235" t="s">
        <v>470</v>
      </c>
      <c r="E3" s="339" t="s">
        <v>471</v>
      </c>
      <c r="F3" s="5"/>
      <c r="G3" s="933"/>
      <c r="H3" s="933"/>
      <c r="I3" s="933"/>
      <c r="J3" s="232">
        <f>SUM(D9:D11)</f>
        <v>204</v>
      </c>
      <c r="K3" s="236">
        <f>SUM(E9:E11)</f>
        <v>23934694.149999999</v>
      </c>
    </row>
    <row r="4" spans="1:11" x14ac:dyDescent="0.25">
      <c r="A4" s="47" t="s">
        <v>472</v>
      </c>
      <c r="B4" s="237"/>
      <c r="C4" s="237"/>
      <c r="D4" s="238">
        <v>0</v>
      </c>
      <c r="E4" s="239"/>
      <c r="F4" s="5"/>
      <c r="G4" s="933"/>
      <c r="H4" s="933"/>
      <c r="I4" s="933"/>
      <c r="J4" s="934" t="s">
        <v>473</v>
      </c>
      <c r="K4" s="934"/>
    </row>
    <row r="5" spans="1:11" x14ac:dyDescent="0.25">
      <c r="A5" s="47" t="s">
        <v>474</v>
      </c>
      <c r="B5" s="46">
        <v>13</v>
      </c>
      <c r="C5" s="46">
        <v>5</v>
      </c>
      <c r="D5" s="240">
        <v>18</v>
      </c>
      <c r="E5" s="239"/>
      <c r="F5" s="5"/>
      <c r="G5" s="933"/>
      <c r="H5" s="933"/>
      <c r="I5" s="933"/>
      <c r="J5" s="935">
        <f>K3/J3</f>
        <v>117326.93210784312</v>
      </c>
      <c r="K5" s="935"/>
    </row>
    <row r="6" spans="1:11" x14ac:dyDescent="0.25">
      <c r="A6" s="47" t="s">
        <v>475</v>
      </c>
      <c r="B6" s="46">
        <v>8</v>
      </c>
      <c r="C6" s="120">
        <v>3</v>
      </c>
      <c r="D6" s="241">
        <v>11</v>
      </c>
      <c r="E6" s="239"/>
      <c r="F6" s="5"/>
      <c r="G6" s="5"/>
      <c r="H6" s="5"/>
      <c r="I6" s="5"/>
      <c r="J6" s="5"/>
      <c r="K6" s="5"/>
    </row>
    <row r="7" spans="1:11" x14ac:dyDescent="0.25">
      <c r="A7" s="47" t="s">
        <v>476</v>
      </c>
      <c r="B7" s="46">
        <v>11</v>
      </c>
      <c r="C7" s="46">
        <v>0</v>
      </c>
      <c r="D7" s="242">
        <v>11</v>
      </c>
      <c r="E7" s="239"/>
      <c r="F7" s="5"/>
      <c r="G7" s="5"/>
      <c r="H7" s="5"/>
      <c r="I7" s="5"/>
      <c r="J7" s="5"/>
      <c r="K7" s="5"/>
    </row>
    <row r="8" spans="1:11" x14ac:dyDescent="0.25">
      <c r="A8" s="243" t="s">
        <v>477</v>
      </c>
      <c r="B8" s="244"/>
      <c r="C8" s="244"/>
      <c r="D8" s="245">
        <v>7</v>
      </c>
      <c r="E8" s="239"/>
      <c r="F8" s="5"/>
      <c r="G8" s="5"/>
      <c r="H8" s="5"/>
      <c r="I8" s="5"/>
      <c r="J8" s="5"/>
      <c r="K8" s="5"/>
    </row>
    <row r="9" spans="1:11" x14ac:dyDescent="0.25">
      <c r="A9" s="246" t="s">
        <v>478</v>
      </c>
      <c r="B9" s="244"/>
      <c r="C9" s="244"/>
      <c r="D9" s="245">
        <v>3</v>
      </c>
      <c r="E9" s="247"/>
      <c r="F9" s="5"/>
      <c r="G9" s="5"/>
      <c r="H9" s="5"/>
      <c r="I9" s="5"/>
      <c r="J9" s="5"/>
      <c r="K9" s="5"/>
    </row>
    <row r="10" spans="1:11" ht="26.25" x14ac:dyDescent="0.25">
      <c r="A10" s="246" t="s">
        <v>479</v>
      </c>
      <c r="B10" s="237"/>
      <c r="C10" s="237"/>
      <c r="D10" s="248">
        <v>201</v>
      </c>
      <c r="E10" s="440">
        <v>23934694.149999999</v>
      </c>
      <c r="F10" s="5"/>
      <c r="G10" s="5"/>
      <c r="H10" s="5"/>
      <c r="I10" s="5"/>
      <c r="J10" s="5"/>
      <c r="K10" s="5"/>
    </row>
    <row r="11" spans="1:11" ht="27" thickBot="1" x14ac:dyDescent="0.3">
      <c r="A11" s="249" t="s">
        <v>480</v>
      </c>
      <c r="B11" s="250"/>
      <c r="C11" s="250"/>
      <c r="D11" s="251"/>
      <c r="E11" s="252"/>
      <c r="F11" s="5"/>
      <c r="G11" s="5"/>
      <c r="H11" s="5"/>
      <c r="I11" s="5"/>
      <c r="J11" s="5"/>
      <c r="K11" s="5"/>
    </row>
    <row r="12" spans="1:11" x14ac:dyDescent="0.25">
      <c r="A12" s="253"/>
      <c r="B12" s="253"/>
      <c r="C12" s="253"/>
      <c r="D12" s="253"/>
      <c r="E12" s="253"/>
      <c r="F12" s="5"/>
      <c r="G12" s="5"/>
      <c r="H12" s="5"/>
      <c r="I12" s="5"/>
      <c r="J12" s="5"/>
      <c r="K12" s="5"/>
    </row>
    <row r="13" spans="1:11" ht="25.7" customHeight="1" x14ac:dyDescent="0.25">
      <c r="A13" s="784" t="s">
        <v>481</v>
      </c>
      <c r="B13" s="784"/>
      <c r="C13" s="784"/>
      <c r="D13" s="784"/>
      <c r="E13" s="784"/>
      <c r="F13" s="254"/>
      <c r="G13" s="5"/>
      <c r="H13" s="5"/>
      <c r="I13" s="5"/>
      <c r="J13" s="5"/>
      <c r="K13" s="5"/>
    </row>
    <row r="14" spans="1:11" ht="40.9" customHeight="1" x14ac:dyDescent="0.25">
      <c r="A14" s="784" t="s">
        <v>482</v>
      </c>
      <c r="B14" s="784"/>
      <c r="C14" s="784"/>
      <c r="D14" s="784"/>
      <c r="E14" s="784"/>
      <c r="F14" s="254"/>
      <c r="G14" s="5"/>
      <c r="H14" s="5"/>
      <c r="I14" s="5"/>
      <c r="J14" s="5"/>
      <c r="K14" s="5"/>
    </row>
    <row r="15" spans="1:11" ht="48" customHeight="1" x14ac:dyDescent="0.25">
      <c r="A15" s="844" t="s">
        <v>483</v>
      </c>
      <c r="B15" s="844"/>
      <c r="C15" s="844"/>
      <c r="D15" s="844"/>
      <c r="E15" s="844"/>
      <c r="F15" s="5"/>
      <c r="G15" s="5"/>
      <c r="H15" s="5"/>
      <c r="I15" s="5"/>
      <c r="J15" s="5"/>
      <c r="K15" s="5"/>
    </row>
    <row r="16" spans="1:11" ht="136.35" customHeight="1" x14ac:dyDescent="0.25">
      <c r="A16" s="925" t="s">
        <v>484</v>
      </c>
      <c r="B16" s="925"/>
      <c r="C16" s="925"/>
      <c r="D16" s="925"/>
      <c r="E16" s="925"/>
      <c r="F16" s="255"/>
      <c r="G16" s="255"/>
      <c r="H16" s="5"/>
      <c r="I16" s="5"/>
      <c r="J16" s="5"/>
      <c r="K16" s="5"/>
    </row>
    <row r="17" spans="1:11" ht="131.44999999999999" customHeight="1" x14ac:dyDescent="0.25">
      <c r="A17" s="924" t="s">
        <v>485</v>
      </c>
      <c r="B17" s="924"/>
      <c r="C17" s="924"/>
      <c r="D17" s="924"/>
      <c r="E17" s="924"/>
      <c r="F17" s="256"/>
      <c r="G17" s="256"/>
      <c r="H17" s="5"/>
      <c r="I17" s="5"/>
      <c r="J17" s="5"/>
      <c r="K17" s="5"/>
    </row>
    <row r="18" spans="1:11" ht="128.44999999999999" customHeight="1" x14ac:dyDescent="0.25">
      <c r="A18" s="924" t="s">
        <v>486</v>
      </c>
      <c r="B18" s="924"/>
      <c r="C18" s="924"/>
      <c r="D18" s="924"/>
      <c r="E18" s="924"/>
      <c r="F18" s="256"/>
      <c r="G18" s="256"/>
      <c r="H18" s="5"/>
      <c r="I18" s="5"/>
      <c r="J18" s="5"/>
      <c r="K18" s="5"/>
    </row>
    <row r="19" spans="1:11" ht="90.6" customHeight="1" x14ac:dyDescent="0.25">
      <c r="A19" s="924" t="s">
        <v>487</v>
      </c>
      <c r="B19" s="924"/>
      <c r="C19" s="924"/>
      <c r="D19" s="924"/>
      <c r="E19" s="924"/>
      <c r="F19" s="256"/>
      <c r="G19" s="256"/>
      <c r="H19" s="5"/>
      <c r="I19" s="5"/>
      <c r="J19" s="5"/>
      <c r="K19" s="5"/>
    </row>
  </sheetData>
  <mergeCells count="13">
    <mergeCell ref="A1:E1"/>
    <mergeCell ref="G1:K1"/>
    <mergeCell ref="B2:E2"/>
    <mergeCell ref="G2:I5"/>
    <mergeCell ref="J4:K4"/>
    <mergeCell ref="J5:K5"/>
    <mergeCell ref="A19:E19"/>
    <mergeCell ref="A13:E13"/>
    <mergeCell ref="A14:E14"/>
    <mergeCell ref="A15:E15"/>
    <mergeCell ref="A16:E16"/>
    <mergeCell ref="A17:E17"/>
    <mergeCell ref="A18:E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5" sqref="C5"/>
    </sheetView>
  </sheetViews>
  <sheetFormatPr defaultColWidth="8.85546875" defaultRowHeight="12.75" x14ac:dyDescent="0.25"/>
  <cols>
    <col min="1" max="1" width="52.85546875" style="257" customWidth="1"/>
    <col min="2" max="2" width="23.7109375" style="257" bestFit="1" customWidth="1"/>
    <col min="3" max="3" width="27.5703125" style="257" customWidth="1"/>
    <col min="4" max="16384" width="8.85546875" style="257"/>
  </cols>
  <sheetData>
    <row r="1" spans="1:3" ht="25.5" customHeight="1" x14ac:dyDescent="0.25">
      <c r="A1" s="936" t="s">
        <v>488</v>
      </c>
      <c r="B1" s="937"/>
      <c r="C1" s="938"/>
    </row>
    <row r="2" spans="1:3" ht="25.5" x14ac:dyDescent="0.25">
      <c r="A2" s="258" t="s">
        <v>489</v>
      </c>
      <c r="B2" s="258" t="s">
        <v>490</v>
      </c>
      <c r="C2" s="259" t="s">
        <v>491</v>
      </c>
    </row>
    <row r="3" spans="1:3" ht="21.6" customHeight="1" x14ac:dyDescent="0.25">
      <c r="A3" s="260" t="s">
        <v>492</v>
      </c>
      <c r="B3" s="261">
        <v>79</v>
      </c>
      <c r="C3" s="262">
        <v>7041457</v>
      </c>
    </row>
    <row r="4" spans="1:3" ht="21.6" customHeight="1" x14ac:dyDescent="0.25">
      <c r="A4" s="263" t="s">
        <v>493</v>
      </c>
      <c r="B4" s="264">
        <v>2</v>
      </c>
      <c r="C4" s="265">
        <v>5168</v>
      </c>
    </row>
    <row r="5" spans="1:3" ht="21.6" customHeight="1" x14ac:dyDescent="0.25">
      <c r="A5" s="263" t="s">
        <v>494</v>
      </c>
      <c r="B5" s="266">
        <v>7</v>
      </c>
      <c r="C5" s="267">
        <v>91374</v>
      </c>
    </row>
    <row r="6" spans="1:3" ht="21.6" customHeight="1" x14ac:dyDescent="0.25">
      <c r="A6" s="263" t="s">
        <v>495</v>
      </c>
      <c r="B6" s="264">
        <v>4</v>
      </c>
      <c r="C6" s="265">
        <v>65509</v>
      </c>
    </row>
    <row r="7" spans="1:3" ht="21.6" customHeight="1" x14ac:dyDescent="0.25">
      <c r="A7" s="268" t="s">
        <v>496</v>
      </c>
      <c r="B7" s="266">
        <v>2</v>
      </c>
      <c r="C7" s="267">
        <v>4950</v>
      </c>
    </row>
    <row r="8" spans="1:3" ht="19.5" customHeight="1" x14ac:dyDescent="0.25">
      <c r="A8" s="269" t="s">
        <v>135</v>
      </c>
      <c r="B8" s="270">
        <f>SUM(B3:B7)</f>
        <v>94</v>
      </c>
      <c r="C8" s="271">
        <f>SUM(C3:C7)</f>
        <v>7208458</v>
      </c>
    </row>
    <row r="10" spans="1:3" x14ac:dyDescent="0.25">
      <c r="A10" s="257" t="s">
        <v>497</v>
      </c>
    </row>
  </sheetData>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6" sqref="C6"/>
    </sheetView>
  </sheetViews>
  <sheetFormatPr defaultColWidth="8.85546875" defaultRowHeight="12.75" x14ac:dyDescent="0.25"/>
  <cols>
    <col min="1" max="1" width="94.28515625" style="272" bestFit="1" customWidth="1"/>
    <col min="2" max="2" width="12.28515625" style="272" bestFit="1" customWidth="1"/>
    <col min="3" max="4" width="14.7109375" style="272" bestFit="1" customWidth="1"/>
    <col min="5" max="5" width="15" style="272" bestFit="1" customWidth="1"/>
    <col min="6" max="16384" width="8.85546875" style="272"/>
  </cols>
  <sheetData>
    <row r="1" spans="1:5" ht="17.25" customHeight="1" x14ac:dyDescent="0.25">
      <c r="A1" s="939" t="s">
        <v>498</v>
      </c>
      <c r="B1" s="940"/>
      <c r="C1" s="940"/>
      <c r="D1" s="940"/>
      <c r="E1" s="941"/>
    </row>
    <row r="2" spans="1:5" ht="63.75" customHeight="1" x14ac:dyDescent="0.25">
      <c r="A2" s="273" t="s">
        <v>499</v>
      </c>
      <c r="B2" s="273" t="s">
        <v>500</v>
      </c>
      <c r="C2" s="273" t="s">
        <v>501</v>
      </c>
      <c r="D2" s="273" t="s">
        <v>502</v>
      </c>
      <c r="E2" s="274" t="s">
        <v>503</v>
      </c>
    </row>
    <row r="3" spans="1:5" ht="18.399999999999999" customHeight="1" x14ac:dyDescent="0.25">
      <c r="A3" s="468" t="s">
        <v>504</v>
      </c>
      <c r="B3" s="469">
        <v>308</v>
      </c>
      <c r="C3" s="470">
        <f>SUM(C5:C12)</f>
        <v>59496</v>
      </c>
      <c r="D3" s="470">
        <f>SUM(D5:D12)</f>
        <v>28228</v>
      </c>
      <c r="E3" s="471">
        <f>SUM(E5:E12)</f>
        <v>192786</v>
      </c>
    </row>
    <row r="4" spans="1:5" ht="18.399999999999999" customHeight="1" x14ac:dyDescent="0.25">
      <c r="A4" s="472" t="s">
        <v>505</v>
      </c>
      <c r="B4" s="473"/>
      <c r="C4" s="473"/>
      <c r="D4" s="473"/>
      <c r="E4" s="474"/>
    </row>
    <row r="5" spans="1:5" ht="18.399999999999999" customHeight="1" x14ac:dyDescent="0.25">
      <c r="A5" s="472" t="s">
        <v>506</v>
      </c>
      <c r="B5" s="487">
        <v>62</v>
      </c>
      <c r="C5" s="477" t="s">
        <v>507</v>
      </c>
      <c r="D5" s="477" t="s">
        <v>508</v>
      </c>
      <c r="E5" s="478">
        <v>48017</v>
      </c>
    </row>
    <row r="6" spans="1:5" ht="18.399999999999999" customHeight="1" x14ac:dyDescent="0.25">
      <c r="A6" s="472" t="s">
        <v>509</v>
      </c>
      <c r="B6" s="488">
        <v>10</v>
      </c>
      <c r="C6" s="481">
        <v>8659</v>
      </c>
      <c r="D6" s="481">
        <v>0</v>
      </c>
      <c r="E6" s="482">
        <v>8659</v>
      </c>
    </row>
    <row r="7" spans="1:5" ht="18.399999999999999" customHeight="1" x14ac:dyDescent="0.25">
      <c r="A7" s="472" t="s">
        <v>510</v>
      </c>
      <c r="B7" s="487">
        <v>15</v>
      </c>
      <c r="C7" s="477">
        <v>25896</v>
      </c>
      <c r="D7" s="477">
        <v>802</v>
      </c>
      <c r="E7" s="478">
        <v>26698</v>
      </c>
    </row>
    <row r="8" spans="1:5" ht="18.399999999999999" customHeight="1" x14ac:dyDescent="0.25">
      <c r="A8" s="472" t="s">
        <v>511</v>
      </c>
      <c r="B8" s="488">
        <v>4</v>
      </c>
      <c r="C8" s="481">
        <v>1220</v>
      </c>
      <c r="D8" s="481">
        <v>0</v>
      </c>
      <c r="E8" s="482">
        <v>1220</v>
      </c>
    </row>
    <row r="9" spans="1:5" ht="18.399999999999999" customHeight="1" x14ac:dyDescent="0.25">
      <c r="A9" s="472" t="s">
        <v>512</v>
      </c>
      <c r="B9" s="487">
        <v>16</v>
      </c>
      <c r="C9" s="477">
        <v>6897</v>
      </c>
      <c r="D9" s="477">
        <v>0</v>
      </c>
      <c r="E9" s="478">
        <v>6897</v>
      </c>
    </row>
    <row r="10" spans="1:5" ht="18.399999999999999" customHeight="1" x14ac:dyDescent="0.25">
      <c r="A10" s="472" t="s">
        <v>513</v>
      </c>
      <c r="B10" s="488">
        <v>36</v>
      </c>
      <c r="C10" s="481" t="s">
        <v>514</v>
      </c>
      <c r="D10" s="481">
        <v>24941</v>
      </c>
      <c r="E10" s="482">
        <v>81986</v>
      </c>
    </row>
    <row r="11" spans="1:5" ht="27" customHeight="1" x14ac:dyDescent="0.25">
      <c r="A11" s="489" t="s">
        <v>515</v>
      </c>
      <c r="B11" s="490">
        <v>156</v>
      </c>
      <c r="C11" s="477">
        <v>15840</v>
      </c>
      <c r="D11" s="477">
        <v>2485</v>
      </c>
      <c r="E11" s="478">
        <v>18325</v>
      </c>
    </row>
    <row r="12" spans="1:5" ht="18.399999999999999" customHeight="1" x14ac:dyDescent="0.25">
      <c r="A12" s="491" t="s">
        <v>516</v>
      </c>
      <c r="B12" s="492">
        <v>9</v>
      </c>
      <c r="C12" s="485">
        <v>984</v>
      </c>
      <c r="D12" s="485">
        <v>0</v>
      </c>
      <c r="E12" s="486">
        <v>984</v>
      </c>
    </row>
    <row r="13" spans="1:5" ht="18.399999999999999" customHeight="1" x14ac:dyDescent="0.25">
      <c r="A13" s="468" t="s">
        <v>517</v>
      </c>
      <c r="B13" s="469">
        <v>10</v>
      </c>
      <c r="C13" s="470">
        <f>SUM(C15:C24)</f>
        <v>7850</v>
      </c>
      <c r="D13" s="470">
        <f>SUM(D15:D24)</f>
        <v>2010</v>
      </c>
      <c r="E13" s="471">
        <f>SUM(E15:E24)</f>
        <v>9860</v>
      </c>
    </row>
    <row r="14" spans="1:5" ht="18.399999999999999" customHeight="1" x14ac:dyDescent="0.25">
      <c r="A14" s="472" t="s">
        <v>505</v>
      </c>
      <c r="B14" s="473"/>
      <c r="C14" s="473"/>
      <c r="D14" s="473"/>
      <c r="E14" s="474"/>
    </row>
    <row r="15" spans="1:5" ht="18.399999999999999" customHeight="1" x14ac:dyDescent="0.25">
      <c r="A15" s="475" t="s">
        <v>518</v>
      </c>
      <c r="B15" s="476">
        <v>1</v>
      </c>
      <c r="C15" s="477">
        <v>1500</v>
      </c>
      <c r="D15" s="477">
        <v>0</v>
      </c>
      <c r="E15" s="478">
        <v>1500</v>
      </c>
    </row>
    <row r="16" spans="1:5" ht="27" customHeight="1" x14ac:dyDescent="0.25">
      <c r="A16" s="479" t="s">
        <v>519</v>
      </c>
      <c r="B16" s="480">
        <v>1</v>
      </c>
      <c r="C16" s="481">
        <v>190</v>
      </c>
      <c r="D16" s="481">
        <v>0</v>
      </c>
      <c r="E16" s="482">
        <v>190</v>
      </c>
    </row>
    <row r="17" spans="1:5" ht="27" customHeight="1" x14ac:dyDescent="0.25">
      <c r="A17" s="475" t="s">
        <v>520</v>
      </c>
      <c r="B17" s="476">
        <v>1</v>
      </c>
      <c r="C17" s="477">
        <v>800</v>
      </c>
      <c r="D17" s="477">
        <v>0</v>
      </c>
      <c r="E17" s="478">
        <v>800</v>
      </c>
    </row>
    <row r="18" spans="1:5" ht="25.15" customHeight="1" x14ac:dyDescent="0.25">
      <c r="A18" s="479" t="s">
        <v>521</v>
      </c>
      <c r="B18" s="480">
        <v>1</v>
      </c>
      <c r="C18" s="481">
        <v>540</v>
      </c>
      <c r="D18" s="481">
        <v>900</v>
      </c>
      <c r="E18" s="482">
        <v>1440</v>
      </c>
    </row>
    <row r="19" spans="1:5" ht="18.399999999999999" customHeight="1" x14ac:dyDescent="0.25">
      <c r="A19" s="475" t="s">
        <v>522</v>
      </c>
      <c r="B19" s="476">
        <v>1</v>
      </c>
      <c r="C19" s="477">
        <v>790</v>
      </c>
      <c r="D19" s="477">
        <v>1110</v>
      </c>
      <c r="E19" s="478">
        <v>1900</v>
      </c>
    </row>
    <row r="20" spans="1:5" ht="18.399999999999999" customHeight="1" x14ac:dyDescent="0.25">
      <c r="A20" s="479" t="s">
        <v>523</v>
      </c>
      <c r="B20" s="480">
        <v>1</v>
      </c>
      <c r="C20" s="481">
        <v>80</v>
      </c>
      <c r="D20" s="481">
        <v>0</v>
      </c>
      <c r="E20" s="482">
        <v>80</v>
      </c>
    </row>
    <row r="21" spans="1:5" ht="18.399999999999999" customHeight="1" x14ac:dyDescent="0.25">
      <c r="A21" s="475" t="s">
        <v>524</v>
      </c>
      <c r="B21" s="476">
        <v>1</v>
      </c>
      <c r="C21" s="477">
        <v>700</v>
      </c>
      <c r="D21" s="477">
        <v>0</v>
      </c>
      <c r="E21" s="478">
        <v>700</v>
      </c>
    </row>
    <row r="22" spans="1:5" ht="27" customHeight="1" x14ac:dyDescent="0.25">
      <c r="A22" s="479" t="s">
        <v>525</v>
      </c>
      <c r="B22" s="480">
        <v>1</v>
      </c>
      <c r="C22" s="481">
        <v>1800</v>
      </c>
      <c r="D22" s="481">
        <v>0</v>
      </c>
      <c r="E22" s="482">
        <v>1800</v>
      </c>
    </row>
    <row r="23" spans="1:5" ht="26.65" customHeight="1" x14ac:dyDescent="0.25">
      <c r="A23" s="475" t="s">
        <v>526</v>
      </c>
      <c r="B23" s="476">
        <v>1</v>
      </c>
      <c r="C23" s="477">
        <v>1200</v>
      </c>
      <c r="D23" s="477">
        <v>0</v>
      </c>
      <c r="E23" s="478">
        <v>1200</v>
      </c>
    </row>
    <row r="24" spans="1:5" ht="18.399999999999999" customHeight="1" x14ac:dyDescent="0.25">
      <c r="A24" s="483" t="s">
        <v>527</v>
      </c>
      <c r="B24" s="484">
        <v>1</v>
      </c>
      <c r="C24" s="485">
        <v>250</v>
      </c>
      <c r="D24" s="485">
        <v>0</v>
      </c>
      <c r="E24" s="486">
        <v>250</v>
      </c>
    </row>
    <row r="25" spans="1:5" ht="18.399999999999999" customHeight="1" x14ac:dyDescent="0.25">
      <c r="A25" s="465" t="s">
        <v>528</v>
      </c>
      <c r="B25" s="466">
        <f>+B13+B3</f>
        <v>318</v>
      </c>
      <c r="C25" s="466">
        <f>+C13+C3</f>
        <v>67346</v>
      </c>
      <c r="D25" s="466">
        <f>+D13+D3</f>
        <v>30238</v>
      </c>
      <c r="E25" s="467">
        <f>+E13+E3</f>
        <v>202646</v>
      </c>
    </row>
    <row r="26" spans="1:5" x14ac:dyDescent="0.25">
      <c r="C26" s="275"/>
    </row>
  </sheetData>
  <mergeCells count="1">
    <mergeCell ref="A1:E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zoomScaleNormal="100" workbookViewId="0">
      <selection activeCell="B10" sqref="B10"/>
    </sheetView>
  </sheetViews>
  <sheetFormatPr defaultColWidth="9.28515625" defaultRowHeight="12.75" x14ac:dyDescent="0.25"/>
  <cols>
    <col min="1" max="1" width="56.5703125" style="257" bestFit="1" customWidth="1"/>
    <col min="2" max="2" width="13" style="257" customWidth="1"/>
    <col min="3" max="16384" width="9.28515625" style="257"/>
  </cols>
  <sheetData>
    <row r="1" spans="1:2" x14ac:dyDescent="0.25">
      <c r="A1" s="276" t="s">
        <v>529</v>
      </c>
      <c r="B1" s="277"/>
    </row>
    <row r="2" spans="1:2" x14ac:dyDescent="0.25">
      <c r="A2" s="278" t="s">
        <v>530</v>
      </c>
      <c r="B2" s="278" t="s">
        <v>531</v>
      </c>
    </row>
    <row r="3" spans="1:2" x14ac:dyDescent="0.25">
      <c r="A3" s="506" t="s">
        <v>532</v>
      </c>
      <c r="B3" s="507" t="s">
        <v>533</v>
      </c>
    </row>
    <row r="4" spans="1:2" x14ac:dyDescent="0.25">
      <c r="A4" s="504" t="s">
        <v>534</v>
      </c>
      <c r="B4" s="505"/>
    </row>
    <row r="5" spans="1:2" x14ac:dyDescent="0.25">
      <c r="A5" s="493" t="s">
        <v>535</v>
      </c>
      <c r="B5" s="494" t="s">
        <v>536</v>
      </c>
    </row>
    <row r="6" spans="1:2" x14ac:dyDescent="0.25">
      <c r="A6" s="493" t="s">
        <v>537</v>
      </c>
      <c r="B6" s="495" t="s">
        <v>538</v>
      </c>
    </row>
    <row r="7" spans="1:2" x14ac:dyDescent="0.25">
      <c r="A7" s="493" t="s">
        <v>539</v>
      </c>
      <c r="B7" s="494" t="s">
        <v>540</v>
      </c>
    </row>
    <row r="8" spans="1:2" x14ac:dyDescent="0.25">
      <c r="A8" s="493" t="s">
        <v>541</v>
      </c>
      <c r="B8" s="495" t="s">
        <v>538</v>
      </c>
    </row>
    <row r="9" spans="1:2" x14ac:dyDescent="0.25">
      <c r="A9" s="493" t="s">
        <v>542</v>
      </c>
      <c r="B9" s="494" t="s">
        <v>543</v>
      </c>
    </row>
    <row r="10" spans="1:2" x14ac:dyDescent="0.25">
      <c r="A10" s="493" t="s">
        <v>544</v>
      </c>
      <c r="B10" s="495" t="s">
        <v>545</v>
      </c>
    </row>
    <row r="11" spans="1:2" x14ac:dyDescent="0.25">
      <c r="A11" s="493" t="s">
        <v>546</v>
      </c>
      <c r="B11" s="494" t="s">
        <v>540</v>
      </c>
    </row>
    <row r="12" spans="1:2" x14ac:dyDescent="0.25">
      <c r="A12" s="493" t="s">
        <v>547</v>
      </c>
      <c r="B12" s="495" t="s">
        <v>538</v>
      </c>
    </row>
    <row r="13" spans="1:2" x14ac:dyDescent="0.25">
      <c r="A13" s="493" t="s">
        <v>548</v>
      </c>
      <c r="B13" s="494" t="s">
        <v>540</v>
      </c>
    </row>
    <row r="14" spans="1:2" x14ac:dyDescent="0.25">
      <c r="A14" s="493" t="s">
        <v>549</v>
      </c>
      <c r="B14" s="495" t="s">
        <v>550</v>
      </c>
    </row>
    <row r="15" spans="1:2" x14ac:dyDescent="0.25">
      <c r="A15" s="496"/>
      <c r="B15" s="495"/>
    </row>
    <row r="16" spans="1:2" x14ac:dyDescent="0.25">
      <c r="A16" s="497" t="s">
        <v>551</v>
      </c>
      <c r="B16" s="498">
        <v>291</v>
      </c>
    </row>
    <row r="17" spans="1:5" x14ac:dyDescent="0.25">
      <c r="A17" s="499" t="s">
        <v>552</v>
      </c>
      <c r="B17" s="495"/>
    </row>
    <row r="18" spans="1:5" x14ac:dyDescent="0.25">
      <c r="A18" s="493" t="s">
        <v>553</v>
      </c>
      <c r="B18" s="494" t="s">
        <v>533</v>
      </c>
    </row>
    <row r="19" spans="1:5" x14ac:dyDescent="0.25">
      <c r="A19" s="493" t="s">
        <v>541</v>
      </c>
      <c r="B19" s="495">
        <v>219</v>
      </c>
    </row>
    <row r="20" spans="1:5" x14ac:dyDescent="0.25">
      <c r="A20" s="493" t="s">
        <v>547</v>
      </c>
      <c r="B20" s="494">
        <v>318</v>
      </c>
    </row>
    <row r="21" spans="1:5" x14ac:dyDescent="0.25">
      <c r="A21" s="493" t="s">
        <v>549</v>
      </c>
      <c r="B21" s="495">
        <v>230</v>
      </c>
    </row>
    <row r="22" spans="1:5" x14ac:dyDescent="0.25">
      <c r="A22" s="493" t="s">
        <v>554</v>
      </c>
      <c r="B22" s="494">
        <v>216</v>
      </c>
      <c r="E22" s="279"/>
    </row>
    <row r="23" spans="1:5" x14ac:dyDescent="0.25">
      <c r="A23" s="499" t="s">
        <v>534</v>
      </c>
      <c r="B23" s="495"/>
    </row>
    <row r="24" spans="1:5" x14ac:dyDescent="0.25">
      <c r="A24" s="493" t="s">
        <v>555</v>
      </c>
      <c r="B24" s="494" t="s">
        <v>556</v>
      </c>
    </row>
    <row r="25" spans="1:5" x14ac:dyDescent="0.25">
      <c r="A25" s="493" t="s">
        <v>557</v>
      </c>
      <c r="B25" s="495" t="s">
        <v>558</v>
      </c>
    </row>
    <row r="26" spans="1:5" x14ac:dyDescent="0.25">
      <c r="A26" s="493" t="s">
        <v>559</v>
      </c>
      <c r="B26" s="494" t="s">
        <v>558</v>
      </c>
    </row>
    <row r="27" spans="1:5" x14ac:dyDescent="0.25">
      <c r="A27" s="493" t="s">
        <v>560</v>
      </c>
      <c r="B27" s="495" t="s">
        <v>556</v>
      </c>
    </row>
    <row r="28" spans="1:5" x14ac:dyDescent="0.25">
      <c r="A28" s="493" t="s">
        <v>561</v>
      </c>
      <c r="B28" s="494" t="s">
        <v>562</v>
      </c>
    </row>
    <row r="29" spans="1:5" x14ac:dyDescent="0.25">
      <c r="A29" s="493" t="s">
        <v>563</v>
      </c>
      <c r="B29" s="495" t="s">
        <v>543</v>
      </c>
    </row>
    <row r="30" spans="1:5" x14ac:dyDescent="0.25">
      <c r="A30" s="493" t="s">
        <v>564</v>
      </c>
      <c r="B30" s="494" t="s">
        <v>565</v>
      </c>
    </row>
    <row r="31" spans="1:5" x14ac:dyDescent="0.25">
      <c r="A31" s="493" t="s">
        <v>566</v>
      </c>
      <c r="B31" s="495" t="s">
        <v>556</v>
      </c>
    </row>
    <row r="32" spans="1:5" x14ac:dyDescent="0.25">
      <c r="A32" s="493" t="s">
        <v>567</v>
      </c>
      <c r="B32" s="494" t="s">
        <v>543</v>
      </c>
    </row>
    <row r="33" spans="1:2" x14ac:dyDescent="0.25">
      <c r="A33" s="493" t="s">
        <v>537</v>
      </c>
      <c r="B33" s="495" t="s">
        <v>543</v>
      </c>
    </row>
    <row r="34" spans="1:2" x14ac:dyDescent="0.25">
      <c r="A34" s="493" t="s">
        <v>568</v>
      </c>
      <c r="B34" s="494" t="s">
        <v>556</v>
      </c>
    </row>
    <row r="35" spans="1:2" x14ac:dyDescent="0.25">
      <c r="A35" s="493" t="s">
        <v>569</v>
      </c>
      <c r="B35" s="495" t="s">
        <v>562</v>
      </c>
    </row>
    <row r="36" spans="1:2" x14ac:dyDescent="0.25">
      <c r="A36" s="493" t="s">
        <v>570</v>
      </c>
      <c r="B36" s="494" t="s">
        <v>556</v>
      </c>
    </row>
    <row r="37" spans="1:2" x14ac:dyDescent="0.25">
      <c r="A37" s="493" t="s">
        <v>571</v>
      </c>
      <c r="B37" s="495" t="s">
        <v>543</v>
      </c>
    </row>
    <row r="38" spans="1:2" x14ac:dyDescent="0.25">
      <c r="A38" s="493" t="s">
        <v>572</v>
      </c>
      <c r="B38" s="494" t="s">
        <v>562</v>
      </c>
    </row>
    <row r="39" spans="1:2" x14ac:dyDescent="0.25">
      <c r="A39" s="493" t="s">
        <v>573</v>
      </c>
      <c r="B39" s="495" t="s">
        <v>562</v>
      </c>
    </row>
    <row r="40" spans="1:2" x14ac:dyDescent="0.25">
      <c r="A40" s="493" t="s">
        <v>542</v>
      </c>
      <c r="B40" s="494" t="s">
        <v>543</v>
      </c>
    </row>
    <row r="41" spans="1:2" x14ac:dyDescent="0.25">
      <c r="A41" s="493" t="s">
        <v>574</v>
      </c>
      <c r="B41" s="495" t="s">
        <v>562</v>
      </c>
    </row>
    <row r="42" spans="1:2" x14ac:dyDescent="0.25">
      <c r="A42" s="493" t="s">
        <v>544</v>
      </c>
      <c r="B42" s="494" t="s">
        <v>543</v>
      </c>
    </row>
    <row r="43" spans="1:2" x14ac:dyDescent="0.25">
      <c r="A43" s="493" t="s">
        <v>575</v>
      </c>
      <c r="B43" s="495" t="s">
        <v>556</v>
      </c>
    </row>
    <row r="44" spans="1:2" x14ac:dyDescent="0.25">
      <c r="A44" s="493" t="s">
        <v>576</v>
      </c>
      <c r="B44" s="494" t="s">
        <v>556</v>
      </c>
    </row>
    <row r="45" spans="1:2" x14ac:dyDescent="0.25">
      <c r="A45" s="493" t="s">
        <v>577</v>
      </c>
      <c r="B45" s="495" t="s">
        <v>558</v>
      </c>
    </row>
    <row r="46" spans="1:2" x14ac:dyDescent="0.25">
      <c r="A46" s="499" t="s">
        <v>578</v>
      </c>
      <c r="B46" s="495"/>
    </row>
    <row r="47" spans="1:2" x14ac:dyDescent="0.25">
      <c r="A47" s="493" t="s">
        <v>579</v>
      </c>
      <c r="B47" s="494">
        <v>5</v>
      </c>
    </row>
    <row r="48" spans="1:2" x14ac:dyDescent="0.25">
      <c r="A48" s="493" t="s">
        <v>580</v>
      </c>
      <c r="B48" s="495" t="s">
        <v>581</v>
      </c>
    </row>
    <row r="49" spans="1:2" x14ac:dyDescent="0.25">
      <c r="A49" s="496"/>
      <c r="B49" s="500"/>
    </row>
    <row r="50" spans="1:2" x14ac:dyDescent="0.25">
      <c r="A50" s="497" t="s">
        <v>582</v>
      </c>
      <c r="B50" s="498" t="s">
        <v>583</v>
      </c>
    </row>
    <row r="51" spans="1:2" x14ac:dyDescent="0.25">
      <c r="A51" s="499" t="s">
        <v>534</v>
      </c>
      <c r="B51" s="500"/>
    </row>
    <row r="52" spans="1:2" x14ac:dyDescent="0.25">
      <c r="A52" s="493" t="s">
        <v>584</v>
      </c>
      <c r="B52" s="494" t="s">
        <v>540</v>
      </c>
    </row>
    <row r="53" spans="1:2" x14ac:dyDescent="0.25">
      <c r="A53" s="493" t="s">
        <v>585</v>
      </c>
      <c r="B53" s="495" t="s">
        <v>583</v>
      </c>
    </row>
    <row r="54" spans="1:2" x14ac:dyDescent="0.25">
      <c r="A54" s="493" t="s">
        <v>586</v>
      </c>
      <c r="B54" s="494" t="s">
        <v>538</v>
      </c>
    </row>
    <row r="55" spans="1:2" x14ac:dyDescent="0.25">
      <c r="A55" s="493" t="s">
        <v>587</v>
      </c>
      <c r="B55" s="495" t="s">
        <v>562</v>
      </c>
    </row>
    <row r="56" spans="1:2" x14ac:dyDescent="0.25">
      <c r="A56" s="493" t="s">
        <v>535</v>
      </c>
      <c r="B56" s="494" t="s">
        <v>588</v>
      </c>
    </row>
    <row r="57" spans="1:2" x14ac:dyDescent="0.25">
      <c r="A57" s="493" t="s">
        <v>589</v>
      </c>
      <c r="B57" s="495" t="s">
        <v>583</v>
      </c>
    </row>
    <row r="58" spans="1:2" x14ac:dyDescent="0.25">
      <c r="A58" s="493" t="s">
        <v>590</v>
      </c>
      <c r="B58" s="494" t="s">
        <v>556</v>
      </c>
    </row>
    <row r="59" spans="1:2" x14ac:dyDescent="0.25">
      <c r="A59" s="493" t="s">
        <v>591</v>
      </c>
      <c r="B59" s="495" t="s">
        <v>562</v>
      </c>
    </row>
    <row r="60" spans="1:2" x14ac:dyDescent="0.25">
      <c r="A60" s="493" t="s">
        <v>564</v>
      </c>
      <c r="B60" s="494" t="s">
        <v>583</v>
      </c>
    </row>
    <row r="61" spans="1:2" x14ac:dyDescent="0.25">
      <c r="A61" s="493" t="s">
        <v>567</v>
      </c>
      <c r="B61" s="495" t="s">
        <v>583</v>
      </c>
    </row>
    <row r="62" spans="1:2" x14ac:dyDescent="0.25">
      <c r="A62" s="493" t="s">
        <v>537</v>
      </c>
      <c r="B62" s="494" t="s">
        <v>538</v>
      </c>
    </row>
    <row r="63" spans="1:2" x14ac:dyDescent="0.25">
      <c r="A63" s="493" t="s">
        <v>592</v>
      </c>
      <c r="B63" s="495" t="s">
        <v>538</v>
      </c>
    </row>
    <row r="64" spans="1:2" x14ac:dyDescent="0.25">
      <c r="A64" s="493" t="s">
        <v>570</v>
      </c>
      <c r="B64" s="494" t="s">
        <v>562</v>
      </c>
    </row>
    <row r="65" spans="1:2" x14ac:dyDescent="0.25">
      <c r="A65" s="493" t="s">
        <v>571</v>
      </c>
      <c r="B65" s="495" t="s">
        <v>538</v>
      </c>
    </row>
    <row r="66" spans="1:2" x14ac:dyDescent="0.25">
      <c r="A66" s="493" t="s">
        <v>593</v>
      </c>
      <c r="B66" s="494" t="s">
        <v>562</v>
      </c>
    </row>
    <row r="67" spans="1:2" x14ac:dyDescent="0.25">
      <c r="A67" s="493" t="s">
        <v>594</v>
      </c>
      <c r="B67" s="495" t="s">
        <v>540</v>
      </c>
    </row>
    <row r="68" spans="1:2" x14ac:dyDescent="0.25">
      <c r="A68" s="493" t="s">
        <v>595</v>
      </c>
      <c r="B68" s="494" t="s">
        <v>583</v>
      </c>
    </row>
    <row r="69" spans="1:2" x14ac:dyDescent="0.25">
      <c r="A69" s="493" t="s">
        <v>596</v>
      </c>
      <c r="B69" s="495" t="s">
        <v>556</v>
      </c>
    </row>
    <row r="70" spans="1:2" x14ac:dyDescent="0.25">
      <c r="A70" s="493" t="s">
        <v>597</v>
      </c>
      <c r="B70" s="494" t="s">
        <v>540</v>
      </c>
    </row>
    <row r="71" spans="1:2" x14ac:dyDescent="0.25">
      <c r="A71" s="493" t="s">
        <v>598</v>
      </c>
      <c r="B71" s="495" t="s">
        <v>556</v>
      </c>
    </row>
    <row r="72" spans="1:2" x14ac:dyDescent="0.25">
      <c r="A72" s="493" t="s">
        <v>599</v>
      </c>
      <c r="B72" s="494" t="s">
        <v>583</v>
      </c>
    </row>
    <row r="73" spans="1:2" x14ac:dyDescent="0.25">
      <c r="A73" s="493" t="s">
        <v>600</v>
      </c>
      <c r="B73" s="495" t="s">
        <v>562</v>
      </c>
    </row>
    <row r="74" spans="1:2" x14ac:dyDescent="0.25">
      <c r="A74" s="493" t="s">
        <v>601</v>
      </c>
      <c r="B74" s="494" t="s">
        <v>556</v>
      </c>
    </row>
    <row r="75" spans="1:2" x14ac:dyDescent="0.25">
      <c r="A75" s="493" t="s">
        <v>546</v>
      </c>
      <c r="B75" s="495" t="s">
        <v>583</v>
      </c>
    </row>
    <row r="76" spans="1:2" x14ac:dyDescent="0.25">
      <c r="A76" s="493" t="s">
        <v>602</v>
      </c>
      <c r="B76" s="494" t="s">
        <v>556</v>
      </c>
    </row>
    <row r="77" spans="1:2" x14ac:dyDescent="0.25">
      <c r="A77" s="493" t="s">
        <v>603</v>
      </c>
      <c r="B77" s="495" t="s">
        <v>583</v>
      </c>
    </row>
    <row r="78" spans="1:2" x14ac:dyDescent="0.25">
      <c r="A78" s="493" t="s">
        <v>604</v>
      </c>
      <c r="B78" s="494" t="s">
        <v>538</v>
      </c>
    </row>
    <row r="79" spans="1:2" x14ac:dyDescent="0.25">
      <c r="A79" s="493" t="s">
        <v>605</v>
      </c>
      <c r="B79" s="495" t="s">
        <v>556</v>
      </c>
    </row>
    <row r="80" spans="1:2" x14ac:dyDescent="0.25">
      <c r="A80" s="493" t="s">
        <v>577</v>
      </c>
      <c r="B80" s="494" t="s">
        <v>540</v>
      </c>
    </row>
    <row r="81" spans="1:2" x14ac:dyDescent="0.25">
      <c r="A81" s="493" t="s">
        <v>606</v>
      </c>
      <c r="B81" s="495" t="s">
        <v>556</v>
      </c>
    </row>
    <row r="82" spans="1:2" x14ac:dyDescent="0.25">
      <c r="A82" s="496"/>
      <c r="B82" s="500"/>
    </row>
    <row r="83" spans="1:2" x14ac:dyDescent="0.25">
      <c r="A83" s="497" t="s">
        <v>607</v>
      </c>
      <c r="B83" s="498">
        <v>210</v>
      </c>
    </row>
    <row r="84" spans="1:2" x14ac:dyDescent="0.25">
      <c r="A84" s="499" t="s">
        <v>534</v>
      </c>
      <c r="B84" s="500"/>
    </row>
    <row r="85" spans="1:2" x14ac:dyDescent="0.25">
      <c r="A85" s="493" t="s">
        <v>608</v>
      </c>
      <c r="B85" s="494">
        <v>174</v>
      </c>
    </row>
    <row r="86" spans="1:2" x14ac:dyDescent="0.25">
      <c r="A86" s="493" t="s">
        <v>609</v>
      </c>
      <c r="B86" s="495">
        <v>195</v>
      </c>
    </row>
    <row r="87" spans="1:2" x14ac:dyDescent="0.25">
      <c r="A87" s="493" t="s">
        <v>610</v>
      </c>
      <c r="B87" s="494">
        <v>90</v>
      </c>
    </row>
    <row r="88" spans="1:2" x14ac:dyDescent="0.25">
      <c r="A88" s="493" t="s">
        <v>535</v>
      </c>
      <c r="B88" s="495">
        <v>127</v>
      </c>
    </row>
    <row r="89" spans="1:2" x14ac:dyDescent="0.25">
      <c r="A89" s="493" t="s">
        <v>611</v>
      </c>
      <c r="B89" s="494">
        <v>162</v>
      </c>
    </row>
    <row r="90" spans="1:2" x14ac:dyDescent="0.25">
      <c r="A90" s="493" t="s">
        <v>591</v>
      </c>
      <c r="B90" s="495">
        <v>68</v>
      </c>
    </row>
    <row r="91" spans="1:2" x14ac:dyDescent="0.25">
      <c r="A91" s="493" t="s">
        <v>612</v>
      </c>
      <c r="B91" s="494">
        <v>171</v>
      </c>
    </row>
    <row r="92" spans="1:2" x14ac:dyDescent="0.25">
      <c r="A92" s="493" t="s">
        <v>567</v>
      </c>
      <c r="B92" s="495">
        <v>229</v>
      </c>
    </row>
    <row r="93" spans="1:2" x14ac:dyDescent="0.25">
      <c r="A93" s="493" t="s">
        <v>613</v>
      </c>
      <c r="B93" s="494">
        <v>166</v>
      </c>
    </row>
    <row r="94" spans="1:2" x14ac:dyDescent="0.25">
      <c r="A94" s="493" t="s">
        <v>614</v>
      </c>
      <c r="B94" s="495">
        <v>200</v>
      </c>
    </row>
    <row r="95" spans="1:2" x14ac:dyDescent="0.25">
      <c r="A95" s="493" t="s">
        <v>615</v>
      </c>
      <c r="B95" s="494">
        <v>701</v>
      </c>
    </row>
    <row r="96" spans="1:2" x14ac:dyDescent="0.25">
      <c r="A96" s="493" t="s">
        <v>616</v>
      </c>
      <c r="B96" s="495">
        <v>97</v>
      </c>
    </row>
    <row r="97" spans="1:2" x14ac:dyDescent="0.25">
      <c r="A97" s="493" t="s">
        <v>598</v>
      </c>
      <c r="B97" s="494">
        <v>131</v>
      </c>
    </row>
    <row r="98" spans="1:2" x14ac:dyDescent="0.25">
      <c r="A98" s="493" t="s">
        <v>570</v>
      </c>
      <c r="B98" s="495">
        <v>103</v>
      </c>
    </row>
    <row r="99" spans="1:2" x14ac:dyDescent="0.25">
      <c r="A99" s="493" t="s">
        <v>571</v>
      </c>
      <c r="B99" s="494">
        <v>310</v>
      </c>
    </row>
    <row r="100" spans="1:2" x14ac:dyDescent="0.25">
      <c r="A100" s="493" t="s">
        <v>617</v>
      </c>
      <c r="B100" s="495">
        <v>155</v>
      </c>
    </row>
    <row r="101" spans="1:2" x14ac:dyDescent="0.25">
      <c r="A101" s="493" t="s">
        <v>618</v>
      </c>
      <c r="B101" s="494">
        <v>259</v>
      </c>
    </row>
    <row r="102" spans="1:2" x14ac:dyDescent="0.25">
      <c r="A102" s="493" t="s">
        <v>619</v>
      </c>
      <c r="B102" s="495">
        <v>199</v>
      </c>
    </row>
    <row r="103" spans="1:2" x14ac:dyDescent="0.25">
      <c r="A103" s="493" t="s">
        <v>620</v>
      </c>
      <c r="B103" s="494">
        <v>163</v>
      </c>
    </row>
    <row r="104" spans="1:2" x14ac:dyDescent="0.25">
      <c r="A104" s="493" t="s">
        <v>621</v>
      </c>
      <c r="B104" s="495">
        <v>284</v>
      </c>
    </row>
    <row r="105" spans="1:2" x14ac:dyDescent="0.25">
      <c r="A105" s="493" t="s">
        <v>605</v>
      </c>
      <c r="B105" s="494">
        <v>197</v>
      </c>
    </row>
    <row r="106" spans="1:2" x14ac:dyDescent="0.25">
      <c r="A106" s="493" t="s">
        <v>622</v>
      </c>
      <c r="B106" s="495">
        <v>141</v>
      </c>
    </row>
    <row r="107" spans="1:2" x14ac:dyDescent="0.25">
      <c r="A107" s="496"/>
      <c r="B107" s="500"/>
    </row>
    <row r="108" spans="1:2" x14ac:dyDescent="0.25">
      <c r="A108" s="497" t="s">
        <v>623</v>
      </c>
      <c r="B108" s="498">
        <v>188</v>
      </c>
    </row>
    <row r="109" spans="1:2" x14ac:dyDescent="0.25">
      <c r="A109" s="499" t="s">
        <v>552</v>
      </c>
      <c r="B109" s="500"/>
    </row>
    <row r="110" spans="1:2" x14ac:dyDescent="0.25">
      <c r="A110" s="493" t="s">
        <v>615</v>
      </c>
      <c r="B110" s="501" t="s">
        <v>624</v>
      </c>
    </row>
    <row r="111" spans="1:2" x14ac:dyDescent="0.25">
      <c r="A111" s="493" t="s">
        <v>625</v>
      </c>
      <c r="B111" s="495">
        <v>167</v>
      </c>
    </row>
    <row r="112" spans="1:2" x14ac:dyDescent="0.25">
      <c r="A112" s="493" t="s">
        <v>541</v>
      </c>
      <c r="B112" s="494">
        <v>153</v>
      </c>
    </row>
    <row r="113" spans="1:2" x14ac:dyDescent="0.25">
      <c r="A113" s="493" t="s">
        <v>548</v>
      </c>
      <c r="B113" s="495">
        <v>210</v>
      </c>
    </row>
    <row r="114" spans="1:2" x14ac:dyDescent="0.25">
      <c r="A114" s="493" t="s">
        <v>606</v>
      </c>
      <c r="B114" s="494">
        <v>172</v>
      </c>
    </row>
    <row r="115" spans="1:2" x14ac:dyDescent="0.25">
      <c r="A115" s="499" t="s">
        <v>534</v>
      </c>
      <c r="B115" s="500"/>
    </row>
    <row r="116" spans="1:2" x14ac:dyDescent="0.25">
      <c r="A116" s="493" t="s">
        <v>608</v>
      </c>
      <c r="B116" s="494">
        <v>144</v>
      </c>
    </row>
    <row r="117" spans="1:2" x14ac:dyDescent="0.25">
      <c r="A117" s="493" t="s">
        <v>609</v>
      </c>
      <c r="B117" s="495">
        <v>125</v>
      </c>
    </row>
    <row r="118" spans="1:2" x14ac:dyDescent="0.25">
      <c r="A118" s="493" t="s">
        <v>610</v>
      </c>
      <c r="B118" s="494">
        <v>106</v>
      </c>
    </row>
    <row r="119" spans="1:2" x14ac:dyDescent="0.25">
      <c r="A119" s="493" t="s">
        <v>535</v>
      </c>
      <c r="B119" s="495">
        <v>288</v>
      </c>
    </row>
    <row r="120" spans="1:2" x14ac:dyDescent="0.25">
      <c r="A120" s="493" t="s">
        <v>626</v>
      </c>
      <c r="B120" s="494" t="s">
        <v>627</v>
      </c>
    </row>
    <row r="121" spans="1:2" x14ac:dyDescent="0.25">
      <c r="A121" s="493" t="s">
        <v>611</v>
      </c>
      <c r="B121" s="495">
        <v>174</v>
      </c>
    </row>
    <row r="122" spans="1:2" x14ac:dyDescent="0.25">
      <c r="A122" s="493" t="s">
        <v>591</v>
      </c>
      <c r="B122" s="494">
        <v>99</v>
      </c>
    </row>
    <row r="123" spans="1:2" x14ac:dyDescent="0.25">
      <c r="A123" s="493" t="s">
        <v>628</v>
      </c>
      <c r="B123" s="495">
        <v>195</v>
      </c>
    </row>
    <row r="124" spans="1:2" x14ac:dyDescent="0.25">
      <c r="A124" s="493" t="s">
        <v>567</v>
      </c>
      <c r="B124" s="494">
        <v>220</v>
      </c>
    </row>
    <row r="125" spans="1:2" x14ac:dyDescent="0.25">
      <c r="A125" s="493" t="s">
        <v>629</v>
      </c>
      <c r="B125" s="495" t="s">
        <v>624</v>
      </c>
    </row>
    <row r="126" spans="1:2" x14ac:dyDescent="0.25">
      <c r="A126" s="493" t="s">
        <v>614</v>
      </c>
      <c r="B126" s="494">
        <v>219</v>
      </c>
    </row>
    <row r="127" spans="1:2" x14ac:dyDescent="0.25">
      <c r="A127" s="493" t="s">
        <v>537</v>
      </c>
      <c r="B127" s="495" t="s">
        <v>533</v>
      </c>
    </row>
    <row r="128" spans="1:2" x14ac:dyDescent="0.25">
      <c r="A128" s="493" t="s">
        <v>598</v>
      </c>
      <c r="B128" s="494">
        <v>162</v>
      </c>
    </row>
    <row r="129" spans="1:2" x14ac:dyDescent="0.25">
      <c r="A129" s="493" t="s">
        <v>570</v>
      </c>
      <c r="B129" s="495">
        <v>139</v>
      </c>
    </row>
    <row r="130" spans="1:2" x14ac:dyDescent="0.25">
      <c r="A130" s="493" t="s">
        <v>571</v>
      </c>
      <c r="B130" s="494" t="s">
        <v>630</v>
      </c>
    </row>
    <row r="131" spans="1:2" x14ac:dyDescent="0.25">
      <c r="A131" s="493" t="s">
        <v>617</v>
      </c>
      <c r="B131" s="495">
        <v>241</v>
      </c>
    </row>
    <row r="132" spans="1:2" x14ac:dyDescent="0.25">
      <c r="A132" s="493" t="s">
        <v>618</v>
      </c>
      <c r="B132" s="494">
        <v>225</v>
      </c>
    </row>
    <row r="133" spans="1:2" x14ac:dyDescent="0.25">
      <c r="A133" s="493" t="s">
        <v>619</v>
      </c>
      <c r="B133" s="495">
        <v>222</v>
      </c>
    </row>
    <row r="134" spans="1:2" x14ac:dyDescent="0.25">
      <c r="A134" s="493" t="s">
        <v>631</v>
      </c>
      <c r="B134" s="494" t="s">
        <v>624</v>
      </c>
    </row>
    <row r="135" spans="1:2" x14ac:dyDescent="0.25">
      <c r="A135" s="493" t="s">
        <v>622</v>
      </c>
      <c r="B135" s="495">
        <v>171</v>
      </c>
    </row>
    <row r="136" spans="1:2" x14ac:dyDescent="0.25">
      <c r="A136" s="502" t="s">
        <v>606</v>
      </c>
      <c r="B136" s="503" t="s">
        <v>533</v>
      </c>
    </row>
    <row r="138" spans="1:2" x14ac:dyDescent="0.25">
      <c r="A138" s="257" t="s">
        <v>632</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sqref="A1:C1"/>
    </sheetView>
  </sheetViews>
  <sheetFormatPr defaultColWidth="8.85546875" defaultRowHeight="12.75" x14ac:dyDescent="0.25"/>
  <cols>
    <col min="1" max="1" width="35.7109375" style="257" bestFit="1" customWidth="1"/>
    <col min="2" max="2" width="6.7109375" style="257" bestFit="1" customWidth="1"/>
    <col min="3" max="3" width="85.42578125" style="295" customWidth="1"/>
    <col min="4" max="16384" width="8.85546875" style="257"/>
  </cols>
  <sheetData>
    <row r="1" spans="1:3" ht="15" x14ac:dyDescent="0.25">
      <c r="A1" s="945" t="s">
        <v>633</v>
      </c>
      <c r="B1" s="946"/>
      <c r="C1" s="947"/>
    </row>
    <row r="2" spans="1:3" ht="14.45" customHeight="1" x14ac:dyDescent="0.25">
      <c r="A2" s="280" t="s">
        <v>634</v>
      </c>
      <c r="B2" s="281" t="s">
        <v>635</v>
      </c>
      <c r="C2" s="282" t="s">
        <v>636</v>
      </c>
    </row>
    <row r="3" spans="1:3" ht="15" customHeight="1" x14ac:dyDescent="0.25">
      <c r="A3" s="948" t="s">
        <v>702</v>
      </c>
      <c r="B3" s="949"/>
      <c r="C3" s="950"/>
    </row>
    <row r="4" spans="1:3" ht="15" customHeight="1" x14ac:dyDescent="0.25">
      <c r="A4" s="283" t="s">
        <v>637</v>
      </c>
      <c r="B4" s="310" t="s">
        <v>638</v>
      </c>
      <c r="C4" s="285" t="s">
        <v>639</v>
      </c>
    </row>
    <row r="5" spans="1:3" ht="38.25" x14ac:dyDescent="0.25">
      <c r="A5" s="283" t="s">
        <v>640</v>
      </c>
      <c r="B5" s="310" t="s">
        <v>641</v>
      </c>
      <c r="C5" s="285" t="s">
        <v>642</v>
      </c>
    </row>
    <row r="6" spans="1:3" ht="38.25" x14ac:dyDescent="0.25">
      <c r="A6" s="283" t="s">
        <v>643</v>
      </c>
      <c r="B6" s="310" t="s">
        <v>641</v>
      </c>
      <c r="C6" s="285" t="s">
        <v>642</v>
      </c>
    </row>
    <row r="7" spans="1:3" ht="15" customHeight="1" x14ac:dyDescent="0.25">
      <c r="A7" s="283" t="s">
        <v>644</v>
      </c>
      <c r="B7" s="310" t="s">
        <v>645</v>
      </c>
      <c r="C7" s="286" t="s">
        <v>646</v>
      </c>
    </row>
    <row r="8" spans="1:3" ht="15" customHeight="1" x14ac:dyDescent="0.25">
      <c r="A8" s="942" t="s">
        <v>647</v>
      </c>
      <c r="B8" s="943"/>
      <c r="C8" s="944"/>
    </row>
    <row r="9" spans="1:3" ht="15" customHeight="1" x14ac:dyDescent="0.25">
      <c r="A9" s="287" t="s">
        <v>648</v>
      </c>
      <c r="B9" s="284" t="s">
        <v>649</v>
      </c>
      <c r="C9" s="286" t="s">
        <v>650</v>
      </c>
    </row>
    <row r="10" spans="1:3" ht="15" customHeight="1" x14ac:dyDescent="0.25">
      <c r="A10" s="942" t="s">
        <v>651</v>
      </c>
      <c r="B10" s="943"/>
      <c r="C10" s="944"/>
    </row>
    <row r="11" spans="1:3" ht="15" customHeight="1" x14ac:dyDescent="0.25">
      <c r="A11" s="283" t="s">
        <v>652</v>
      </c>
      <c r="B11" s="284" t="s">
        <v>653</v>
      </c>
      <c r="C11" s="286" t="s">
        <v>654</v>
      </c>
    </row>
    <row r="12" spans="1:3" ht="15" customHeight="1" x14ac:dyDescent="0.25">
      <c r="A12" s="287" t="s">
        <v>655</v>
      </c>
      <c r="B12" s="284" t="s">
        <v>638</v>
      </c>
      <c r="C12" s="286" t="s">
        <v>656</v>
      </c>
    </row>
    <row r="13" spans="1:3" ht="15" customHeight="1" x14ac:dyDescent="0.25">
      <c r="A13" s="287" t="s">
        <v>657</v>
      </c>
      <c r="B13" s="288" t="s">
        <v>658</v>
      </c>
      <c r="C13" s="286" t="s">
        <v>659</v>
      </c>
    </row>
    <row r="14" spans="1:3" ht="15" customHeight="1" x14ac:dyDescent="0.25">
      <c r="A14" s="287" t="s">
        <v>660</v>
      </c>
      <c r="B14" s="284" t="s">
        <v>661</v>
      </c>
      <c r="C14" s="285" t="s">
        <v>662</v>
      </c>
    </row>
    <row r="15" spans="1:3" ht="15" customHeight="1" x14ac:dyDescent="0.25">
      <c r="A15" s="287" t="s">
        <v>663</v>
      </c>
      <c r="B15" s="288" t="s">
        <v>641</v>
      </c>
      <c r="C15" s="289" t="s">
        <v>664</v>
      </c>
    </row>
    <row r="16" spans="1:3" ht="15" customHeight="1" x14ac:dyDescent="0.25">
      <c r="A16" s="283" t="s">
        <v>665</v>
      </c>
      <c r="B16" s="284" t="s">
        <v>653</v>
      </c>
      <c r="C16" s="286" t="s">
        <v>666</v>
      </c>
    </row>
    <row r="17" spans="1:3" ht="15" customHeight="1" x14ac:dyDescent="0.25">
      <c r="A17" s="283" t="s">
        <v>667</v>
      </c>
      <c r="B17" s="288" t="s">
        <v>668</v>
      </c>
      <c r="C17" s="285" t="s">
        <v>669</v>
      </c>
    </row>
    <row r="18" spans="1:3" ht="15" customHeight="1" x14ac:dyDescent="0.25">
      <c r="A18" s="283" t="s">
        <v>670</v>
      </c>
      <c r="B18" s="288" t="s">
        <v>668</v>
      </c>
      <c r="C18" s="289" t="s">
        <v>671</v>
      </c>
    </row>
    <row r="19" spans="1:3" ht="15" customHeight="1" x14ac:dyDescent="0.25">
      <c r="A19" s="942" t="s">
        <v>672</v>
      </c>
      <c r="B19" s="943"/>
      <c r="C19" s="944"/>
    </row>
    <row r="20" spans="1:3" ht="15" customHeight="1" x14ac:dyDescent="0.25">
      <c r="A20" s="287" t="s">
        <v>673</v>
      </c>
      <c r="B20" s="288" t="s">
        <v>653</v>
      </c>
      <c r="C20" s="289" t="s">
        <v>674</v>
      </c>
    </row>
    <row r="21" spans="1:3" ht="15" customHeight="1" x14ac:dyDescent="0.25">
      <c r="A21" s="942" t="s">
        <v>675</v>
      </c>
      <c r="B21" s="943"/>
      <c r="C21" s="944"/>
    </row>
    <row r="22" spans="1:3" ht="15" customHeight="1" x14ac:dyDescent="0.25">
      <c r="A22" s="287" t="s">
        <v>676</v>
      </c>
      <c r="B22" s="284" t="s">
        <v>677</v>
      </c>
      <c r="C22" s="285" t="s">
        <v>678</v>
      </c>
    </row>
    <row r="23" spans="1:3" ht="15" customHeight="1" x14ac:dyDescent="0.25">
      <c r="A23" s="942" t="s">
        <v>679</v>
      </c>
      <c r="B23" s="943"/>
      <c r="C23" s="944"/>
    </row>
    <row r="24" spans="1:3" ht="25.5" x14ac:dyDescent="0.25">
      <c r="A24" s="287" t="s">
        <v>680</v>
      </c>
      <c r="B24" s="311" t="s">
        <v>653</v>
      </c>
      <c r="C24" s="289" t="s">
        <v>681</v>
      </c>
    </row>
    <row r="25" spans="1:3" ht="25.5" x14ac:dyDescent="0.25">
      <c r="A25" s="287" t="s">
        <v>682</v>
      </c>
      <c r="B25" s="310" t="s">
        <v>653</v>
      </c>
      <c r="C25" s="285" t="s">
        <v>683</v>
      </c>
    </row>
    <row r="26" spans="1:3" ht="25.5" x14ac:dyDescent="0.25">
      <c r="A26" s="287" t="s">
        <v>684</v>
      </c>
      <c r="B26" s="311" t="s">
        <v>641</v>
      </c>
      <c r="C26" s="289" t="s">
        <v>685</v>
      </c>
    </row>
    <row r="27" spans="1:3" ht="15" customHeight="1" x14ac:dyDescent="0.25">
      <c r="A27" s="942" t="s">
        <v>686</v>
      </c>
      <c r="B27" s="943"/>
      <c r="C27" s="944"/>
    </row>
    <row r="28" spans="1:3" x14ac:dyDescent="0.25">
      <c r="A28" s="290" t="s">
        <v>687</v>
      </c>
      <c r="B28" s="288" t="s">
        <v>688</v>
      </c>
      <c r="C28" s="289" t="s">
        <v>689</v>
      </c>
    </row>
    <row r="29" spans="1:3" ht="15" customHeight="1" x14ac:dyDescent="0.25">
      <c r="A29" s="942" t="s">
        <v>690</v>
      </c>
      <c r="B29" s="943"/>
      <c r="C29" s="944"/>
    </row>
    <row r="30" spans="1:3" ht="15" customHeight="1" x14ac:dyDescent="0.25">
      <c r="A30" s="290" t="s">
        <v>640</v>
      </c>
      <c r="B30" s="288" t="s">
        <v>641</v>
      </c>
      <c r="C30" s="289" t="s">
        <v>691</v>
      </c>
    </row>
    <row r="31" spans="1:3" ht="15" customHeight="1" x14ac:dyDescent="0.25">
      <c r="A31" s="942" t="s">
        <v>692</v>
      </c>
      <c r="B31" s="943"/>
      <c r="C31" s="944"/>
    </row>
    <row r="32" spans="1:3" ht="15" customHeight="1" x14ac:dyDescent="0.25">
      <c r="A32" s="287" t="s">
        <v>693</v>
      </c>
      <c r="B32" s="288" t="s">
        <v>641</v>
      </c>
      <c r="C32" s="289" t="s">
        <v>694</v>
      </c>
    </row>
    <row r="33" spans="1:3" ht="15" customHeight="1" x14ac:dyDescent="0.25">
      <c r="A33" s="287" t="s">
        <v>695</v>
      </c>
      <c r="B33" s="288" t="s">
        <v>696</v>
      </c>
      <c r="C33" s="289" t="s">
        <v>697</v>
      </c>
    </row>
    <row r="34" spans="1:3" ht="15" customHeight="1" x14ac:dyDescent="0.25">
      <c r="A34" s="942" t="s">
        <v>698</v>
      </c>
      <c r="B34" s="943"/>
      <c r="C34" s="944"/>
    </row>
    <row r="35" spans="1:3" ht="15" customHeight="1" x14ac:dyDescent="0.25">
      <c r="A35" s="291" t="s">
        <v>699</v>
      </c>
      <c r="B35" s="292" t="s">
        <v>653</v>
      </c>
      <c r="C35" s="293" t="s">
        <v>700</v>
      </c>
    </row>
    <row r="36" spans="1:3" x14ac:dyDescent="0.25">
      <c r="A36" s="294"/>
    </row>
    <row r="37" spans="1:3" x14ac:dyDescent="0.25">
      <c r="C37" s="257"/>
    </row>
    <row r="38" spans="1:3" ht="14.25" x14ac:dyDescent="0.25">
      <c r="A38" s="296"/>
      <c r="B38" s="297"/>
      <c r="C38" s="298"/>
    </row>
    <row r="39" spans="1:3" ht="14.25" x14ac:dyDescent="0.25">
      <c r="A39" s="296"/>
      <c r="B39" s="297"/>
      <c r="C39" s="298"/>
    </row>
    <row r="40" spans="1:3" ht="14.25" x14ac:dyDescent="0.25">
      <c r="A40" s="296"/>
      <c r="B40" s="297"/>
      <c r="C40" s="298"/>
    </row>
    <row r="41" spans="1:3" ht="14.25" x14ac:dyDescent="0.25">
      <c r="A41" s="296"/>
    </row>
    <row r="42" spans="1:3" ht="14.25" x14ac:dyDescent="0.25">
      <c r="A42" s="296"/>
    </row>
  </sheetData>
  <mergeCells count="11">
    <mergeCell ref="A21:C21"/>
    <mergeCell ref="A1:C1"/>
    <mergeCell ref="A3:C3"/>
    <mergeCell ref="A8:C8"/>
    <mergeCell ref="A10:C10"/>
    <mergeCell ref="A19:C19"/>
    <mergeCell ref="A23:C23"/>
    <mergeCell ref="A27:C27"/>
    <mergeCell ref="A29:C29"/>
    <mergeCell ref="A31:C31"/>
    <mergeCell ref="A34:C3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8.85546875" defaultRowHeight="12.75" x14ac:dyDescent="0.2"/>
  <cols>
    <col min="1" max="1" width="34.140625" style="5" customWidth="1"/>
    <col min="2" max="2" width="13.5703125" style="304" customWidth="1"/>
    <col min="3" max="3" width="61.140625" style="5" customWidth="1"/>
    <col min="4" max="16384" width="8.85546875" style="5"/>
  </cols>
  <sheetData>
    <row r="1" spans="1:3" x14ac:dyDescent="0.2">
      <c r="A1" s="299" t="s">
        <v>701</v>
      </c>
      <c r="B1" s="300"/>
      <c r="C1" s="299"/>
    </row>
    <row r="2" spans="1:3" x14ac:dyDescent="0.2">
      <c r="A2" s="951" t="s">
        <v>702</v>
      </c>
      <c r="B2" s="951"/>
      <c r="C2" s="951"/>
    </row>
    <row r="3" spans="1:3" ht="25.5" x14ac:dyDescent="0.2">
      <c r="A3" s="508" t="s">
        <v>703</v>
      </c>
      <c r="B3" s="509" t="s">
        <v>704</v>
      </c>
      <c r="C3" s="510" t="s">
        <v>639</v>
      </c>
    </row>
    <row r="4" spans="1:3" ht="51" x14ac:dyDescent="0.2">
      <c r="A4" s="511" t="s">
        <v>640</v>
      </c>
      <c r="B4" s="512" t="s">
        <v>641</v>
      </c>
      <c r="C4" s="513" t="s">
        <v>705</v>
      </c>
    </row>
    <row r="5" spans="1:3" ht="51" x14ac:dyDescent="0.2">
      <c r="A5" s="511" t="s">
        <v>643</v>
      </c>
      <c r="B5" s="512" t="s">
        <v>641</v>
      </c>
      <c r="C5" s="513" t="s">
        <v>705</v>
      </c>
    </row>
    <row r="6" spans="1:3" x14ac:dyDescent="0.2">
      <c r="A6" s="514" t="s">
        <v>644</v>
      </c>
      <c r="B6" s="515" t="s">
        <v>645</v>
      </c>
      <c r="C6" s="516" t="s">
        <v>706</v>
      </c>
    </row>
    <row r="7" spans="1:3" ht="8.4499999999999993" customHeight="1" x14ac:dyDescent="0.2">
      <c r="A7" s="301"/>
      <c r="B7" s="302"/>
      <c r="C7" s="303"/>
    </row>
    <row r="8" spans="1:3" x14ac:dyDescent="0.2">
      <c r="A8" s="952" t="s">
        <v>707</v>
      </c>
      <c r="B8" s="952"/>
      <c r="C8" s="303"/>
    </row>
    <row r="9" spans="1:3" ht="18.600000000000001" customHeight="1" x14ac:dyDescent="0.2">
      <c r="A9" s="517" t="s">
        <v>708</v>
      </c>
      <c r="B9" s="518" t="s">
        <v>709</v>
      </c>
      <c r="C9" s="303"/>
    </row>
    <row r="10" spans="1:3" ht="18.600000000000001" customHeight="1" x14ac:dyDescent="0.2">
      <c r="A10" s="519" t="s">
        <v>710</v>
      </c>
      <c r="B10" s="520" t="s">
        <v>641</v>
      </c>
      <c r="C10" s="303"/>
    </row>
    <row r="11" spans="1:3" ht="18.600000000000001" customHeight="1" x14ac:dyDescent="0.2">
      <c r="A11" s="519" t="s">
        <v>711</v>
      </c>
      <c r="B11" s="520" t="s">
        <v>641</v>
      </c>
    </row>
    <row r="12" spans="1:3" ht="18.600000000000001" customHeight="1" x14ac:dyDescent="0.2">
      <c r="A12" s="519" t="s">
        <v>712</v>
      </c>
      <c r="B12" s="520" t="s">
        <v>713</v>
      </c>
    </row>
    <row r="13" spans="1:3" ht="18.600000000000001" customHeight="1" x14ac:dyDescent="0.2">
      <c r="A13" s="521" t="s">
        <v>714</v>
      </c>
      <c r="B13" s="522" t="s">
        <v>653</v>
      </c>
    </row>
    <row r="14" spans="1:3" ht="19.149999999999999" customHeight="1" x14ac:dyDescent="0.2"/>
  </sheetData>
  <mergeCells count="2">
    <mergeCell ref="A2:C2"/>
    <mergeCell ref="A8:B8"/>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5" sqref="B5"/>
    </sheetView>
  </sheetViews>
  <sheetFormatPr defaultRowHeight="15" x14ac:dyDescent="0.25"/>
  <cols>
    <col min="1" max="1" width="26.42578125" customWidth="1"/>
    <col min="2" max="2" width="18.7109375" customWidth="1"/>
  </cols>
  <sheetData>
    <row r="1" spans="1:2" ht="25.15" customHeight="1" x14ac:dyDescent="0.25">
      <c r="A1" s="953" t="s">
        <v>715</v>
      </c>
      <c r="B1" s="723"/>
    </row>
    <row r="2" spans="1:2" x14ac:dyDescent="0.25">
      <c r="A2" s="305" t="s">
        <v>77</v>
      </c>
      <c r="B2" s="42" t="s">
        <v>448</v>
      </c>
    </row>
    <row r="3" spans="1:2" ht="25.5" x14ac:dyDescent="0.25">
      <c r="A3" s="306" t="s">
        <v>716</v>
      </c>
      <c r="B3" s="523">
        <v>11227</v>
      </c>
    </row>
    <row r="4" spans="1:2" ht="25.5" x14ac:dyDescent="0.25">
      <c r="A4" s="306" t="s">
        <v>717</v>
      </c>
      <c r="B4" s="523">
        <v>0</v>
      </c>
    </row>
    <row r="5" spans="1:2" ht="38.25" x14ac:dyDescent="0.25">
      <c r="A5" s="307" t="s">
        <v>718</v>
      </c>
      <c r="B5" s="523">
        <v>10664</v>
      </c>
    </row>
    <row r="6" spans="1:2" ht="38.25" x14ac:dyDescent="0.25">
      <c r="A6" s="307" t="s">
        <v>719</v>
      </c>
      <c r="B6" s="523">
        <v>10664</v>
      </c>
    </row>
    <row r="7" spans="1:2" ht="17.45" customHeight="1" x14ac:dyDescent="0.25">
      <c r="A7" s="308" t="s">
        <v>720</v>
      </c>
      <c r="B7" s="523">
        <v>3071622</v>
      </c>
    </row>
    <row r="8" spans="1:2" ht="25.5" x14ac:dyDescent="0.25">
      <c r="A8" s="306" t="s">
        <v>721</v>
      </c>
      <c r="B8" s="523">
        <v>531154</v>
      </c>
    </row>
    <row r="9" spans="1:2" ht="52.9" customHeight="1" x14ac:dyDescent="0.25">
      <c r="A9" s="306" t="s">
        <v>722</v>
      </c>
      <c r="B9" s="524">
        <v>94471</v>
      </c>
    </row>
    <row r="10" spans="1:2" ht="26.25" thickBot="1" x14ac:dyDescent="0.3">
      <c r="A10" s="309" t="s">
        <v>723</v>
      </c>
      <c r="B10" s="525">
        <v>70870</v>
      </c>
    </row>
  </sheetData>
  <mergeCells count="1">
    <mergeCell ref="A1:B1"/>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defaultColWidth="9.140625" defaultRowHeight="12.75" x14ac:dyDescent="0.2"/>
  <cols>
    <col min="1" max="1" width="38.5703125" style="19" customWidth="1"/>
    <col min="2" max="2" width="14.5703125" style="5" customWidth="1"/>
    <col min="3" max="16384" width="9.140625" style="5"/>
  </cols>
  <sheetData>
    <row r="1" spans="1:2" ht="25.5" customHeight="1" x14ac:dyDescent="0.2">
      <c r="A1" s="865" t="s">
        <v>1465</v>
      </c>
      <c r="B1" s="855"/>
    </row>
    <row r="2" spans="1:2" s="9" customFormat="1" ht="30" customHeight="1" x14ac:dyDescent="0.2">
      <c r="A2" s="463" t="s">
        <v>77</v>
      </c>
      <c r="B2" s="42" t="s">
        <v>448</v>
      </c>
    </row>
    <row r="3" spans="1:2" s="16" customFormat="1" ht="12.75" customHeight="1" x14ac:dyDescent="0.2">
      <c r="A3" s="183" t="s">
        <v>1466</v>
      </c>
      <c r="B3" s="696">
        <v>56981</v>
      </c>
    </row>
    <row r="4" spans="1:2" s="16" customFormat="1" ht="12.75" customHeight="1" x14ac:dyDescent="0.2">
      <c r="A4" s="183" t="s">
        <v>1467</v>
      </c>
      <c r="B4" s="696">
        <v>53646</v>
      </c>
    </row>
    <row r="5" spans="1:2" s="16" customFormat="1" ht="12.75" customHeight="1" x14ac:dyDescent="0.2">
      <c r="A5" s="183" t="s">
        <v>1468</v>
      </c>
      <c r="B5" s="696">
        <v>3449</v>
      </c>
    </row>
    <row r="6" spans="1:2" s="16" customFormat="1" ht="12.75" customHeight="1" x14ac:dyDescent="0.2">
      <c r="A6" s="183" t="s">
        <v>1469</v>
      </c>
      <c r="B6" s="696">
        <v>4054101</v>
      </c>
    </row>
    <row r="7" spans="1:2" s="16" customFormat="1" ht="12.75" customHeight="1" x14ac:dyDescent="0.2">
      <c r="A7" s="183" t="s">
        <v>1470</v>
      </c>
      <c r="B7" s="696">
        <v>4047138</v>
      </c>
    </row>
    <row r="8" spans="1:2" s="16" customFormat="1" ht="12.75" customHeight="1" x14ac:dyDescent="0.2">
      <c r="A8" s="183" t="s">
        <v>1471</v>
      </c>
      <c r="B8" s="696">
        <v>23293</v>
      </c>
    </row>
    <row r="9" spans="1:2" s="16" customFormat="1" ht="38.25" x14ac:dyDescent="0.2">
      <c r="A9" s="99" t="s">
        <v>1472</v>
      </c>
      <c r="B9" s="697">
        <v>2603</v>
      </c>
    </row>
    <row r="10" spans="1:2" s="16" customFormat="1" ht="25.5" x14ac:dyDescent="0.2">
      <c r="A10" s="99" t="s">
        <v>1473</v>
      </c>
      <c r="B10" s="697">
        <v>374</v>
      </c>
    </row>
    <row r="11" spans="1:2" s="16" customFormat="1" ht="13.5" thickBot="1" x14ac:dyDescent="0.25">
      <c r="A11" s="567" t="s">
        <v>1474</v>
      </c>
      <c r="B11" s="698">
        <v>1800</v>
      </c>
    </row>
    <row r="13" spans="1:2" ht="56.25" customHeight="1" x14ac:dyDescent="0.2">
      <c r="A13" s="731" t="s">
        <v>1475</v>
      </c>
      <c r="B13" s="731"/>
    </row>
    <row r="14" spans="1:2" ht="57" customHeight="1" x14ac:dyDescent="0.2">
      <c r="A14" s="731" t="s">
        <v>1476</v>
      </c>
      <c r="B14" s="731"/>
    </row>
    <row r="16" spans="1:2" ht="66" customHeight="1" x14ac:dyDescent="0.2">
      <c r="A16" s="876" t="s">
        <v>1477</v>
      </c>
      <c r="B16" s="876"/>
    </row>
  </sheetData>
  <mergeCells count="4">
    <mergeCell ref="A1:B1"/>
    <mergeCell ref="A13:B13"/>
    <mergeCell ref="A14:B14"/>
    <mergeCell ref="A16:B1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2"/>
  <sheetViews>
    <sheetView zoomScale="140" zoomScaleNormal="140" workbookViewId="0">
      <selection sqref="A1:C1"/>
    </sheetView>
  </sheetViews>
  <sheetFormatPr defaultRowHeight="15" x14ac:dyDescent="0.25"/>
  <cols>
    <col min="1" max="1" width="12.7109375" customWidth="1"/>
    <col min="2" max="2" width="18.28515625" style="572" customWidth="1"/>
  </cols>
  <sheetData>
    <row r="1" spans="1:3" ht="43.9" customHeight="1" x14ac:dyDescent="0.25">
      <c r="A1" s="954" t="s">
        <v>1497</v>
      </c>
      <c r="B1" s="955"/>
      <c r="C1" s="955"/>
    </row>
    <row r="2" spans="1:3" ht="45" x14ac:dyDescent="0.25">
      <c r="A2" s="568" t="s">
        <v>1478</v>
      </c>
      <c r="B2" s="569" t="s">
        <v>1479</v>
      </c>
      <c r="C2" s="569" t="s">
        <v>1480</v>
      </c>
    </row>
    <row r="3" spans="1:3" x14ac:dyDescent="0.25">
      <c r="A3" s="570">
        <v>2010</v>
      </c>
      <c r="B3" s="571">
        <v>980</v>
      </c>
      <c r="C3" s="571">
        <v>369</v>
      </c>
    </row>
    <row r="4" spans="1:3" x14ac:dyDescent="0.25">
      <c r="A4" s="570">
        <v>2011</v>
      </c>
      <c r="B4" s="571">
        <v>1490</v>
      </c>
      <c r="C4" s="571">
        <v>455</v>
      </c>
    </row>
    <row r="5" spans="1:3" x14ac:dyDescent="0.25">
      <c r="A5" s="570">
        <v>2012</v>
      </c>
      <c r="B5" s="571">
        <v>4300</v>
      </c>
      <c r="C5" s="571">
        <v>540</v>
      </c>
    </row>
    <row r="6" spans="1:3" x14ac:dyDescent="0.25">
      <c r="A6" s="570">
        <v>2013</v>
      </c>
      <c r="B6" s="571">
        <v>5100</v>
      </c>
      <c r="C6" s="571">
        <v>746</v>
      </c>
    </row>
    <row r="7" spans="1:3" x14ac:dyDescent="0.25">
      <c r="A7" s="570">
        <v>2014</v>
      </c>
      <c r="B7" s="571">
        <v>5600</v>
      </c>
      <c r="C7" s="571">
        <v>776</v>
      </c>
    </row>
    <row r="8" spans="1:3" x14ac:dyDescent="0.25">
      <c r="A8" s="570">
        <v>2015</v>
      </c>
      <c r="B8" s="571">
        <v>6000</v>
      </c>
      <c r="C8" s="571">
        <v>1151</v>
      </c>
    </row>
    <row r="9" spans="1:3" x14ac:dyDescent="0.25">
      <c r="A9" s="570">
        <v>2016</v>
      </c>
      <c r="B9" s="571">
        <v>6500</v>
      </c>
      <c r="C9" s="571">
        <v>1427</v>
      </c>
    </row>
    <row r="10" spans="1:3" x14ac:dyDescent="0.25">
      <c r="A10" s="570">
        <v>2017</v>
      </c>
      <c r="B10" s="571">
        <v>7000</v>
      </c>
      <c r="C10" s="571">
        <v>1579</v>
      </c>
    </row>
    <row r="11" spans="1:3" x14ac:dyDescent="0.25">
      <c r="A11" s="570">
        <v>2018</v>
      </c>
      <c r="B11" s="571">
        <v>8546</v>
      </c>
      <c r="C11" s="571">
        <v>2371</v>
      </c>
    </row>
    <row r="12" spans="1:3" x14ac:dyDescent="0.25">
      <c r="A12" s="570">
        <v>2019</v>
      </c>
      <c r="B12" s="328">
        <v>8311</v>
      </c>
      <c r="C12" s="575">
        <f>5072945/1000</f>
        <v>5072.9449999999997</v>
      </c>
    </row>
  </sheetData>
  <mergeCells count="1">
    <mergeCell ref="A1:C1"/>
  </mergeCell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
  <sheetViews>
    <sheetView zoomScale="140" zoomScaleNormal="140" workbookViewId="0">
      <selection sqref="A1:M1"/>
    </sheetView>
  </sheetViews>
  <sheetFormatPr defaultRowHeight="15" x14ac:dyDescent="0.25"/>
  <cols>
    <col min="1" max="1" width="8.7109375" customWidth="1"/>
    <col min="2" max="2" width="8.7109375" style="572" customWidth="1"/>
    <col min="3" max="13" width="8.7109375" customWidth="1"/>
  </cols>
  <sheetData>
    <row r="1" spans="1:13" ht="16.5" customHeight="1" x14ac:dyDescent="0.25">
      <c r="A1" s="956" t="s">
        <v>1496</v>
      </c>
      <c r="B1" s="957"/>
      <c r="C1" s="957"/>
      <c r="D1" s="957"/>
      <c r="E1" s="957"/>
      <c r="F1" s="957"/>
      <c r="G1" s="957"/>
      <c r="H1" s="957"/>
      <c r="I1" s="957"/>
      <c r="J1" s="957"/>
      <c r="K1" s="957"/>
      <c r="L1" s="957"/>
      <c r="M1" s="957"/>
    </row>
    <row r="2" spans="1:13" x14ac:dyDescent="0.25">
      <c r="A2" s="568" t="s">
        <v>1483</v>
      </c>
      <c r="B2" s="574" t="s">
        <v>1484</v>
      </c>
      <c r="C2" s="574" t="s">
        <v>1485</v>
      </c>
      <c r="D2" s="574" t="s">
        <v>1486</v>
      </c>
      <c r="E2" s="574" t="s">
        <v>1487</v>
      </c>
      <c r="F2" s="574" t="s">
        <v>1488</v>
      </c>
      <c r="G2" s="574" t="s">
        <v>1489</v>
      </c>
      <c r="H2" s="574" t="s">
        <v>1490</v>
      </c>
      <c r="I2" s="574" t="s">
        <v>1491</v>
      </c>
      <c r="J2" s="574" t="s">
        <v>1492</v>
      </c>
      <c r="K2" s="574" t="s">
        <v>1493</v>
      </c>
      <c r="L2" s="574" t="s">
        <v>1494</v>
      </c>
      <c r="M2" s="574" t="s">
        <v>1495</v>
      </c>
    </row>
    <row r="3" spans="1:13" x14ac:dyDescent="0.25">
      <c r="A3" s="570">
        <v>2015</v>
      </c>
      <c r="B3" s="571">
        <v>143</v>
      </c>
      <c r="C3" s="571">
        <v>84</v>
      </c>
      <c r="D3" s="203">
        <v>118</v>
      </c>
      <c r="E3" s="203">
        <v>110</v>
      </c>
      <c r="F3" s="203">
        <v>116</v>
      </c>
      <c r="G3" s="203">
        <v>71</v>
      </c>
      <c r="H3" s="203">
        <v>22</v>
      </c>
      <c r="I3" s="203">
        <v>27</v>
      </c>
      <c r="J3" s="203">
        <v>43</v>
      </c>
      <c r="K3" s="203">
        <v>146</v>
      </c>
      <c r="L3" s="203">
        <v>144</v>
      </c>
      <c r="M3" s="203">
        <v>127</v>
      </c>
    </row>
    <row r="4" spans="1:13" x14ac:dyDescent="0.25">
      <c r="A4" s="570">
        <v>2016</v>
      </c>
      <c r="B4" s="571">
        <v>155</v>
      </c>
      <c r="C4" s="571">
        <v>104</v>
      </c>
      <c r="D4" s="203">
        <v>122</v>
      </c>
      <c r="E4" s="203">
        <v>120</v>
      </c>
      <c r="F4" s="203">
        <v>119</v>
      </c>
      <c r="G4" s="203">
        <v>61</v>
      </c>
      <c r="H4" s="203">
        <v>17</v>
      </c>
      <c r="I4" s="203">
        <v>25</v>
      </c>
      <c r="J4" s="203">
        <v>48</v>
      </c>
      <c r="K4" s="203">
        <v>229</v>
      </c>
      <c r="L4" s="203">
        <v>225</v>
      </c>
      <c r="M4" s="203">
        <v>202</v>
      </c>
    </row>
    <row r="5" spans="1:13" x14ac:dyDescent="0.25">
      <c r="A5" s="570">
        <v>2017</v>
      </c>
      <c r="B5" s="571">
        <v>198</v>
      </c>
      <c r="C5" s="571">
        <v>113</v>
      </c>
      <c r="D5" s="203">
        <v>179</v>
      </c>
      <c r="E5" s="203">
        <v>147</v>
      </c>
      <c r="F5" s="203">
        <v>155</v>
      </c>
      <c r="G5" s="203">
        <v>85</v>
      </c>
      <c r="H5" s="203">
        <v>22</v>
      </c>
      <c r="I5" s="203">
        <v>24</v>
      </c>
      <c r="J5" s="203">
        <v>43</v>
      </c>
      <c r="K5" s="203">
        <v>229</v>
      </c>
      <c r="L5" s="203">
        <v>205</v>
      </c>
      <c r="M5" s="203">
        <v>179</v>
      </c>
    </row>
    <row r="6" spans="1:13" x14ac:dyDescent="0.25">
      <c r="A6" s="570">
        <v>2018</v>
      </c>
      <c r="B6" s="571">
        <v>410</v>
      </c>
      <c r="C6" s="571">
        <v>114</v>
      </c>
      <c r="D6" s="203">
        <v>160</v>
      </c>
      <c r="E6" s="203">
        <v>164</v>
      </c>
      <c r="F6" s="203">
        <v>185</v>
      </c>
      <c r="G6" s="203">
        <v>97</v>
      </c>
      <c r="H6" s="203">
        <v>28</v>
      </c>
      <c r="I6" s="203">
        <v>81</v>
      </c>
      <c r="J6" s="203">
        <v>103</v>
      </c>
      <c r="K6" s="203">
        <v>387</v>
      </c>
      <c r="L6" s="203">
        <v>313</v>
      </c>
      <c r="M6" s="203">
        <v>329</v>
      </c>
    </row>
    <row r="7" spans="1:13" x14ac:dyDescent="0.25">
      <c r="A7" s="570">
        <v>2019</v>
      </c>
      <c r="B7" s="203">
        <v>407</v>
      </c>
      <c r="C7" s="203">
        <v>323</v>
      </c>
      <c r="D7" s="203">
        <v>406</v>
      </c>
      <c r="E7" s="203">
        <v>388</v>
      </c>
      <c r="F7" s="203">
        <v>410</v>
      </c>
      <c r="G7" s="203">
        <v>293</v>
      </c>
      <c r="H7" s="203">
        <v>239</v>
      </c>
      <c r="I7" s="203">
        <v>277</v>
      </c>
      <c r="J7" s="203">
        <v>296</v>
      </c>
      <c r="K7" s="203">
        <v>538</v>
      </c>
      <c r="L7" s="203">
        <v>494</v>
      </c>
      <c r="M7" s="203">
        <v>481</v>
      </c>
    </row>
  </sheetData>
  <mergeCells count="1">
    <mergeCell ref="A1:M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9"/>
  <sheetViews>
    <sheetView zoomScaleNormal="100" workbookViewId="0">
      <selection sqref="A1:B1"/>
    </sheetView>
  </sheetViews>
  <sheetFormatPr defaultColWidth="9.140625" defaultRowHeight="12.75" x14ac:dyDescent="0.2"/>
  <cols>
    <col min="1" max="1" width="51.42578125" style="19" customWidth="1"/>
    <col min="2" max="2" width="51.42578125" style="37" customWidth="1"/>
    <col min="3" max="3" width="9.140625" style="5"/>
    <col min="4" max="4" width="35" style="5" bestFit="1" customWidth="1"/>
    <col min="5" max="8" width="10.7109375" style="5" customWidth="1"/>
    <col min="9" max="16384" width="9.140625" style="5"/>
  </cols>
  <sheetData>
    <row r="1" spans="1:9" ht="25.5" customHeight="1" x14ac:dyDescent="0.2">
      <c r="A1" s="718" t="s">
        <v>133</v>
      </c>
      <c r="B1" s="712"/>
      <c r="D1" s="719" t="s">
        <v>134</v>
      </c>
      <c r="E1" s="720"/>
      <c r="F1" s="720"/>
      <c r="G1" s="720"/>
      <c r="H1" s="720"/>
      <c r="I1" s="721"/>
    </row>
    <row r="2" spans="1:9" s="9" customFormat="1" ht="38.25" customHeight="1" x14ac:dyDescent="0.2">
      <c r="A2" s="63" t="s">
        <v>77</v>
      </c>
      <c r="B2" s="39"/>
      <c r="C2" s="5"/>
      <c r="D2" s="63" t="s">
        <v>77</v>
      </c>
      <c r="E2" s="620" t="s">
        <v>78</v>
      </c>
      <c r="F2" s="620" t="s">
        <v>79</v>
      </c>
      <c r="G2" s="620" t="s">
        <v>80</v>
      </c>
      <c r="H2" s="620" t="s">
        <v>81</v>
      </c>
      <c r="I2" s="42" t="s">
        <v>135</v>
      </c>
    </row>
    <row r="3" spans="1:9" s="9" customFormat="1" ht="15" customHeight="1" x14ac:dyDescent="0.2">
      <c r="A3" s="43" t="s">
        <v>136</v>
      </c>
      <c r="B3" s="621" t="s">
        <v>137</v>
      </c>
      <c r="C3" s="5"/>
      <c r="D3" s="45" t="s">
        <v>138</v>
      </c>
      <c r="E3" s="46">
        <v>3</v>
      </c>
      <c r="F3" s="46">
        <v>0</v>
      </c>
      <c r="G3" s="46">
        <v>12</v>
      </c>
      <c r="H3" s="46">
        <v>2</v>
      </c>
      <c r="I3" s="622">
        <f>SUM(E3:H3)</f>
        <v>17</v>
      </c>
    </row>
    <row r="4" spans="1:9" ht="12.75" customHeight="1" thickBot="1" x14ac:dyDescent="0.25">
      <c r="A4" s="47" t="s">
        <v>139</v>
      </c>
      <c r="B4" s="48" t="s">
        <v>140</v>
      </c>
      <c r="D4" s="49" t="s">
        <v>141</v>
      </c>
      <c r="E4" s="50">
        <f>B13+B57+B123</f>
        <v>13</v>
      </c>
      <c r="F4" s="50">
        <v>0</v>
      </c>
      <c r="G4" s="50">
        <f>B35+B46+B79+B90+B101+B112+B134+B145+B156+B167+B178+B189</f>
        <v>260</v>
      </c>
      <c r="H4" s="50">
        <f>B24+B68</f>
        <v>5</v>
      </c>
      <c r="I4" s="623">
        <f>SUM(E4:H4)</f>
        <v>278</v>
      </c>
    </row>
    <row r="5" spans="1:9" ht="12.75" customHeight="1" x14ac:dyDescent="0.2">
      <c r="A5" s="47" t="s">
        <v>142</v>
      </c>
      <c r="B5" s="51" t="s">
        <v>143</v>
      </c>
    </row>
    <row r="6" spans="1:9" ht="12.75" customHeight="1" x14ac:dyDescent="0.2">
      <c r="A6" s="47" t="s">
        <v>144</v>
      </c>
      <c r="B6" s="51">
        <v>2013</v>
      </c>
    </row>
    <row r="7" spans="1:9" ht="12.75" customHeight="1" x14ac:dyDescent="0.2">
      <c r="A7" s="52" t="s">
        <v>145</v>
      </c>
      <c r="B7" s="51" t="s">
        <v>146</v>
      </c>
    </row>
    <row r="8" spans="1:9" ht="12.75" customHeight="1" x14ac:dyDescent="0.2">
      <c r="A8" s="47" t="s">
        <v>147</v>
      </c>
      <c r="B8" s="51">
        <v>7</v>
      </c>
    </row>
    <row r="9" spans="1:9" ht="25.5" customHeight="1" x14ac:dyDescent="0.2">
      <c r="A9" s="47" t="s">
        <v>148</v>
      </c>
      <c r="B9" s="51" t="s">
        <v>149</v>
      </c>
    </row>
    <row r="10" spans="1:9" x14ac:dyDescent="0.2">
      <c r="A10" s="47" t="s">
        <v>150</v>
      </c>
      <c r="B10" s="51" t="s">
        <v>151</v>
      </c>
    </row>
    <row r="11" spans="1:9" x14ac:dyDescent="0.2">
      <c r="A11" s="47" t="s">
        <v>152</v>
      </c>
      <c r="B11" s="51" t="s">
        <v>153</v>
      </c>
    </row>
    <row r="12" spans="1:9" x14ac:dyDescent="0.2">
      <c r="A12" s="47" t="s">
        <v>154</v>
      </c>
      <c r="B12" s="51" t="s">
        <v>155</v>
      </c>
    </row>
    <row r="13" spans="1:9" ht="15.75" thickBot="1" x14ac:dyDescent="0.3">
      <c r="A13" s="53" t="s">
        <v>156</v>
      </c>
      <c r="B13" s="624">
        <v>0</v>
      </c>
    </row>
    <row r="14" spans="1:9" ht="25.5" x14ac:dyDescent="0.2">
      <c r="A14" s="54" t="s">
        <v>157</v>
      </c>
      <c r="B14" s="625" t="s">
        <v>158</v>
      </c>
    </row>
    <row r="15" spans="1:9" ht="38.25" x14ac:dyDescent="0.2">
      <c r="A15" s="47" t="s">
        <v>139</v>
      </c>
      <c r="B15" s="48" t="s">
        <v>159</v>
      </c>
    </row>
    <row r="16" spans="1:9" x14ac:dyDescent="0.2">
      <c r="A16" s="47" t="s">
        <v>142</v>
      </c>
      <c r="B16" s="51" t="s">
        <v>160</v>
      </c>
    </row>
    <row r="17" spans="1:2" x14ac:dyDescent="0.2">
      <c r="A17" s="47" t="s">
        <v>144</v>
      </c>
      <c r="B17" s="51">
        <v>2010</v>
      </c>
    </row>
    <row r="18" spans="1:2" x14ac:dyDescent="0.2">
      <c r="A18" s="52" t="s">
        <v>145</v>
      </c>
      <c r="B18" s="51" t="s">
        <v>161</v>
      </c>
    </row>
    <row r="19" spans="1:2" x14ac:dyDescent="0.2">
      <c r="A19" s="47" t="s">
        <v>147</v>
      </c>
      <c r="B19" s="51">
        <v>6</v>
      </c>
    </row>
    <row r="20" spans="1:2" ht="25.5" x14ac:dyDescent="0.2">
      <c r="A20" s="47" t="s">
        <v>148</v>
      </c>
      <c r="B20" s="51" t="s">
        <v>162</v>
      </c>
    </row>
    <row r="21" spans="1:2" x14ac:dyDescent="0.2">
      <c r="A21" s="47" t="s">
        <v>150</v>
      </c>
      <c r="B21" s="51" t="s">
        <v>151</v>
      </c>
    </row>
    <row r="22" spans="1:2" x14ac:dyDescent="0.2">
      <c r="A22" s="47" t="s">
        <v>152</v>
      </c>
      <c r="B22" s="51" t="s">
        <v>163</v>
      </c>
    </row>
    <row r="23" spans="1:2" x14ac:dyDescent="0.2">
      <c r="A23" s="47" t="s">
        <v>154</v>
      </c>
      <c r="B23" s="51" t="s">
        <v>155</v>
      </c>
    </row>
    <row r="24" spans="1:2" ht="15.75" thickBot="1" x14ac:dyDescent="0.3">
      <c r="A24" s="55" t="s">
        <v>156</v>
      </c>
      <c r="B24" s="626">
        <v>2</v>
      </c>
    </row>
    <row r="25" spans="1:2" ht="25.5" x14ac:dyDescent="0.2">
      <c r="A25" s="54" t="s">
        <v>164</v>
      </c>
      <c r="B25" s="625" t="s">
        <v>165</v>
      </c>
    </row>
    <row r="26" spans="1:2" ht="38.25" x14ac:dyDescent="0.2">
      <c r="A26" s="47" t="s">
        <v>139</v>
      </c>
      <c r="B26" s="48" t="s">
        <v>166</v>
      </c>
    </row>
    <row r="27" spans="1:2" x14ac:dyDescent="0.2">
      <c r="A27" s="47" t="s">
        <v>142</v>
      </c>
      <c r="B27" s="51" t="s">
        <v>167</v>
      </c>
    </row>
    <row r="28" spans="1:2" x14ac:dyDescent="0.2">
      <c r="A28" s="47" t="s">
        <v>144</v>
      </c>
      <c r="B28" s="51">
        <v>2010</v>
      </c>
    </row>
    <row r="29" spans="1:2" x14ac:dyDescent="0.2">
      <c r="A29" s="52" t="s">
        <v>145</v>
      </c>
      <c r="B29" s="51" t="s">
        <v>168</v>
      </c>
    </row>
    <row r="30" spans="1:2" x14ac:dyDescent="0.2">
      <c r="A30" s="47" t="s">
        <v>147</v>
      </c>
      <c r="B30" s="51">
        <v>4</v>
      </c>
    </row>
    <row r="31" spans="1:2" ht="25.5" x14ac:dyDescent="0.2">
      <c r="A31" s="47" t="s">
        <v>148</v>
      </c>
      <c r="B31" s="51" t="s">
        <v>169</v>
      </c>
    </row>
    <row r="32" spans="1:2" x14ac:dyDescent="0.2">
      <c r="A32" s="47" t="s">
        <v>150</v>
      </c>
      <c r="B32" s="51" t="s">
        <v>151</v>
      </c>
    </row>
    <row r="33" spans="1:2" x14ac:dyDescent="0.2">
      <c r="A33" s="47" t="s">
        <v>152</v>
      </c>
      <c r="B33" s="51" t="s">
        <v>170</v>
      </c>
    </row>
    <row r="34" spans="1:2" x14ac:dyDescent="0.2">
      <c r="A34" s="47" t="s">
        <v>154</v>
      </c>
      <c r="B34" s="51" t="s">
        <v>155</v>
      </c>
    </row>
    <row r="35" spans="1:2" ht="15.75" thickBot="1" x14ac:dyDescent="0.3">
      <c r="A35" s="55" t="s">
        <v>156</v>
      </c>
      <c r="B35" s="626">
        <v>13</v>
      </c>
    </row>
    <row r="36" spans="1:2" x14ac:dyDescent="0.2">
      <c r="A36" s="54" t="s">
        <v>171</v>
      </c>
      <c r="B36" s="625" t="s">
        <v>172</v>
      </c>
    </row>
    <row r="37" spans="1:2" x14ac:dyDescent="0.2">
      <c r="A37" s="47" t="s">
        <v>139</v>
      </c>
      <c r="B37" s="56" t="s">
        <v>173</v>
      </c>
    </row>
    <row r="38" spans="1:2" x14ac:dyDescent="0.2">
      <c r="A38" s="47" t="s">
        <v>142</v>
      </c>
      <c r="B38" s="56" t="s">
        <v>174</v>
      </c>
    </row>
    <row r="39" spans="1:2" x14ac:dyDescent="0.2">
      <c r="A39" s="47" t="s">
        <v>144</v>
      </c>
      <c r="B39" s="56">
        <v>2016</v>
      </c>
    </row>
    <row r="40" spans="1:2" x14ac:dyDescent="0.2">
      <c r="A40" s="52" t="s">
        <v>145</v>
      </c>
      <c r="B40" s="56" t="s">
        <v>146</v>
      </c>
    </row>
    <row r="41" spans="1:2" x14ac:dyDescent="0.2">
      <c r="A41" s="47" t="s">
        <v>147</v>
      </c>
      <c r="B41" s="56">
        <v>4</v>
      </c>
    </row>
    <row r="42" spans="1:2" ht="25.5" x14ac:dyDescent="0.2">
      <c r="A42" s="47" t="s">
        <v>148</v>
      </c>
      <c r="B42" s="56" t="s">
        <v>169</v>
      </c>
    </row>
    <row r="43" spans="1:2" x14ac:dyDescent="0.2">
      <c r="A43" s="47" t="s">
        <v>150</v>
      </c>
      <c r="B43" s="56" t="s">
        <v>151</v>
      </c>
    </row>
    <row r="44" spans="1:2" x14ac:dyDescent="0.2">
      <c r="A44" s="47" t="s">
        <v>152</v>
      </c>
      <c r="B44" s="56" t="s">
        <v>175</v>
      </c>
    </row>
    <row r="45" spans="1:2" x14ac:dyDescent="0.2">
      <c r="A45" s="47" t="s">
        <v>154</v>
      </c>
      <c r="B45" s="56" t="s">
        <v>155</v>
      </c>
    </row>
    <row r="46" spans="1:2" ht="15.75" thickBot="1" x14ac:dyDescent="0.3">
      <c r="A46" s="55" t="s">
        <v>156</v>
      </c>
      <c r="B46" s="626">
        <v>0</v>
      </c>
    </row>
    <row r="47" spans="1:2" x14ac:dyDescent="0.2">
      <c r="A47" s="54" t="s">
        <v>176</v>
      </c>
      <c r="B47" s="625" t="s">
        <v>177</v>
      </c>
    </row>
    <row r="48" spans="1:2" x14ac:dyDescent="0.2">
      <c r="A48" s="47" t="s">
        <v>139</v>
      </c>
      <c r="B48" s="56" t="s">
        <v>178</v>
      </c>
    </row>
    <row r="49" spans="1:2" x14ac:dyDescent="0.2">
      <c r="A49" s="47" t="s">
        <v>142</v>
      </c>
      <c r="B49" s="56" t="s">
        <v>174</v>
      </c>
    </row>
    <row r="50" spans="1:2" x14ac:dyDescent="0.2">
      <c r="A50" s="47" t="s">
        <v>144</v>
      </c>
      <c r="B50" s="56">
        <v>2016</v>
      </c>
    </row>
    <row r="51" spans="1:2" x14ac:dyDescent="0.2">
      <c r="A51" s="52" t="s">
        <v>145</v>
      </c>
      <c r="B51" s="56" t="s">
        <v>146</v>
      </c>
    </row>
    <row r="52" spans="1:2" x14ac:dyDescent="0.2">
      <c r="A52" s="47" t="s">
        <v>147</v>
      </c>
      <c r="B52" s="56">
        <v>6</v>
      </c>
    </row>
    <row r="53" spans="1:2" ht="25.5" x14ac:dyDescent="0.2">
      <c r="A53" s="47" t="s">
        <v>148</v>
      </c>
      <c r="B53" s="56" t="s">
        <v>149</v>
      </c>
    </row>
    <row r="54" spans="1:2" x14ac:dyDescent="0.2">
      <c r="A54" s="47" t="s">
        <v>150</v>
      </c>
      <c r="B54" s="56" t="s">
        <v>151</v>
      </c>
    </row>
    <row r="55" spans="1:2" x14ac:dyDescent="0.2">
      <c r="A55" s="47" t="s">
        <v>152</v>
      </c>
      <c r="B55" s="56" t="s">
        <v>175</v>
      </c>
    </row>
    <row r="56" spans="1:2" x14ac:dyDescent="0.2">
      <c r="A56" s="47" t="s">
        <v>154</v>
      </c>
      <c r="B56" s="56" t="s">
        <v>155</v>
      </c>
    </row>
    <row r="57" spans="1:2" ht="15.75" thickBot="1" x14ac:dyDescent="0.3">
      <c r="A57" s="55" t="s">
        <v>156</v>
      </c>
      <c r="B57" s="626">
        <v>0</v>
      </c>
    </row>
    <row r="58" spans="1:2" x14ac:dyDescent="0.2">
      <c r="A58" s="54" t="s">
        <v>179</v>
      </c>
      <c r="B58" s="625" t="s">
        <v>180</v>
      </c>
    </row>
    <row r="59" spans="1:2" x14ac:dyDescent="0.2">
      <c r="A59" s="47" t="s">
        <v>139</v>
      </c>
      <c r="B59" s="57" t="s">
        <v>181</v>
      </c>
    </row>
    <row r="60" spans="1:2" x14ac:dyDescent="0.2">
      <c r="A60" s="47" t="s">
        <v>142</v>
      </c>
      <c r="B60" s="57" t="s">
        <v>182</v>
      </c>
    </row>
    <row r="61" spans="1:2" x14ac:dyDescent="0.2">
      <c r="A61" s="47" t="s">
        <v>144</v>
      </c>
      <c r="B61" s="57" t="s">
        <v>183</v>
      </c>
    </row>
    <row r="62" spans="1:2" x14ac:dyDescent="0.2">
      <c r="A62" s="52" t="s">
        <v>145</v>
      </c>
      <c r="B62" s="57" t="s">
        <v>184</v>
      </c>
    </row>
    <row r="63" spans="1:2" x14ac:dyDescent="0.2">
      <c r="A63" s="47" t="s">
        <v>147</v>
      </c>
      <c r="B63" s="57">
        <v>6</v>
      </c>
    </row>
    <row r="64" spans="1:2" ht="25.5" x14ac:dyDescent="0.2">
      <c r="A64" s="47" t="s">
        <v>148</v>
      </c>
      <c r="B64" s="57" t="s">
        <v>162</v>
      </c>
    </row>
    <row r="65" spans="1:2" x14ac:dyDescent="0.2">
      <c r="A65" s="47" t="s">
        <v>150</v>
      </c>
      <c r="B65" s="57" t="s">
        <v>151</v>
      </c>
    </row>
    <row r="66" spans="1:2" x14ac:dyDescent="0.2">
      <c r="A66" s="47" t="s">
        <v>152</v>
      </c>
      <c r="B66" s="57" t="s">
        <v>185</v>
      </c>
    </row>
    <row r="67" spans="1:2" x14ac:dyDescent="0.2">
      <c r="A67" s="47" t="s">
        <v>154</v>
      </c>
      <c r="B67" s="57" t="s">
        <v>155</v>
      </c>
    </row>
    <row r="68" spans="1:2" ht="15.75" thickBot="1" x14ac:dyDescent="0.3">
      <c r="A68" s="55" t="s">
        <v>156</v>
      </c>
      <c r="B68" s="626">
        <v>3</v>
      </c>
    </row>
    <row r="69" spans="1:2" x14ac:dyDescent="0.2">
      <c r="A69" s="54" t="s">
        <v>186</v>
      </c>
      <c r="B69" s="625" t="s">
        <v>187</v>
      </c>
    </row>
    <row r="70" spans="1:2" ht="89.25" x14ac:dyDescent="0.2">
      <c r="A70" s="47" t="s">
        <v>139</v>
      </c>
      <c r="B70" s="48" t="s">
        <v>188</v>
      </c>
    </row>
    <row r="71" spans="1:2" x14ac:dyDescent="0.2">
      <c r="A71" s="47" t="s">
        <v>142</v>
      </c>
      <c r="B71" s="51" t="s">
        <v>189</v>
      </c>
    </row>
    <row r="72" spans="1:2" x14ac:dyDescent="0.2">
      <c r="A72" s="47" t="s">
        <v>144</v>
      </c>
      <c r="B72" s="51">
        <v>2007</v>
      </c>
    </row>
    <row r="73" spans="1:2" x14ac:dyDescent="0.2">
      <c r="A73" s="52" t="s">
        <v>145</v>
      </c>
      <c r="B73" s="51" t="s">
        <v>168</v>
      </c>
    </row>
    <row r="74" spans="1:2" x14ac:dyDescent="0.2">
      <c r="A74" s="47" t="s">
        <v>147</v>
      </c>
      <c r="B74" s="51">
        <v>4</v>
      </c>
    </row>
    <row r="75" spans="1:2" ht="25.5" x14ac:dyDescent="0.2">
      <c r="A75" s="47" t="s">
        <v>148</v>
      </c>
      <c r="B75" s="51" t="s">
        <v>169</v>
      </c>
    </row>
    <row r="76" spans="1:2" x14ac:dyDescent="0.2">
      <c r="A76" s="47" t="s">
        <v>150</v>
      </c>
      <c r="B76" s="51" t="s">
        <v>151</v>
      </c>
    </row>
    <row r="77" spans="1:2" x14ac:dyDescent="0.2">
      <c r="A77" s="47" t="s">
        <v>152</v>
      </c>
      <c r="B77" s="51" t="s">
        <v>1500</v>
      </c>
    </row>
    <row r="78" spans="1:2" x14ac:dyDescent="0.2">
      <c r="A78" s="47" t="s">
        <v>154</v>
      </c>
      <c r="B78" s="51" t="s">
        <v>155</v>
      </c>
    </row>
    <row r="79" spans="1:2" ht="15.75" thickBot="1" x14ac:dyDescent="0.3">
      <c r="A79" s="55" t="s">
        <v>156</v>
      </c>
      <c r="B79" s="626">
        <v>0</v>
      </c>
    </row>
    <row r="80" spans="1:2" x14ac:dyDescent="0.2">
      <c r="A80" s="54" t="s">
        <v>190</v>
      </c>
      <c r="B80" s="625" t="s">
        <v>191</v>
      </c>
    </row>
    <row r="81" spans="1:2" x14ac:dyDescent="0.2">
      <c r="A81" s="47" t="s">
        <v>139</v>
      </c>
      <c r="B81" s="48" t="s">
        <v>192</v>
      </c>
    </row>
    <row r="82" spans="1:2" x14ac:dyDescent="0.2">
      <c r="A82" s="47" t="s">
        <v>142</v>
      </c>
      <c r="B82" s="51" t="s">
        <v>174</v>
      </c>
    </row>
    <row r="83" spans="1:2" x14ac:dyDescent="0.2">
      <c r="A83" s="47" t="s">
        <v>144</v>
      </c>
      <c r="B83" s="51">
        <v>2018</v>
      </c>
    </row>
    <row r="84" spans="1:2" x14ac:dyDescent="0.2">
      <c r="A84" s="52" t="s">
        <v>145</v>
      </c>
      <c r="B84" s="51" t="s">
        <v>146</v>
      </c>
    </row>
    <row r="85" spans="1:2" x14ac:dyDescent="0.2">
      <c r="A85" s="47" t="s">
        <v>147</v>
      </c>
      <c r="B85" s="51">
        <v>4</v>
      </c>
    </row>
    <row r="86" spans="1:2" ht="25.5" x14ac:dyDescent="0.2">
      <c r="A86" s="47" t="s">
        <v>148</v>
      </c>
      <c r="B86" s="51" t="s">
        <v>169</v>
      </c>
    </row>
    <row r="87" spans="1:2" x14ac:dyDescent="0.2">
      <c r="A87" s="47" t="s">
        <v>150</v>
      </c>
      <c r="B87" s="51" t="s">
        <v>151</v>
      </c>
    </row>
    <row r="88" spans="1:2" x14ac:dyDescent="0.2">
      <c r="A88" s="47" t="s">
        <v>152</v>
      </c>
      <c r="B88" s="51" t="s">
        <v>175</v>
      </c>
    </row>
    <row r="89" spans="1:2" x14ac:dyDescent="0.2">
      <c r="A89" s="47" t="s">
        <v>154</v>
      </c>
      <c r="B89" s="51" t="s">
        <v>155</v>
      </c>
    </row>
    <row r="90" spans="1:2" ht="15.75" thickBot="1" x14ac:dyDescent="0.3">
      <c r="A90" s="55" t="s">
        <v>156</v>
      </c>
      <c r="B90" s="626">
        <v>24</v>
      </c>
    </row>
    <row r="91" spans="1:2" x14ac:dyDescent="0.2">
      <c r="A91" s="54" t="s">
        <v>193</v>
      </c>
      <c r="B91" s="625" t="s">
        <v>194</v>
      </c>
    </row>
    <row r="92" spans="1:2" ht="89.25" x14ac:dyDescent="0.2">
      <c r="A92" s="47" t="s">
        <v>139</v>
      </c>
      <c r="B92" s="58" t="s">
        <v>195</v>
      </c>
    </row>
    <row r="93" spans="1:2" x14ac:dyDescent="0.2">
      <c r="A93" s="47" t="s">
        <v>142</v>
      </c>
      <c r="B93" s="51" t="s">
        <v>182</v>
      </c>
    </row>
    <row r="94" spans="1:2" x14ac:dyDescent="0.2">
      <c r="A94" s="47" t="s">
        <v>144</v>
      </c>
      <c r="B94" s="51">
        <v>2007</v>
      </c>
    </row>
    <row r="95" spans="1:2" x14ac:dyDescent="0.2">
      <c r="A95" s="52" t="s">
        <v>145</v>
      </c>
      <c r="B95" s="51" t="s">
        <v>146</v>
      </c>
    </row>
    <row r="96" spans="1:2" x14ac:dyDescent="0.2">
      <c r="A96" s="47" t="s">
        <v>147</v>
      </c>
      <c r="B96" s="51">
        <v>4</v>
      </c>
    </row>
    <row r="97" spans="1:2" ht="25.5" x14ac:dyDescent="0.2">
      <c r="A97" s="47" t="s">
        <v>148</v>
      </c>
      <c r="B97" s="51" t="s">
        <v>169</v>
      </c>
    </row>
    <row r="98" spans="1:2" x14ac:dyDescent="0.2">
      <c r="A98" s="47" t="s">
        <v>150</v>
      </c>
      <c r="B98" s="51" t="s">
        <v>151</v>
      </c>
    </row>
    <row r="99" spans="1:2" x14ac:dyDescent="0.2">
      <c r="A99" s="47" t="s">
        <v>152</v>
      </c>
      <c r="B99" s="51" t="s">
        <v>175</v>
      </c>
    </row>
    <row r="100" spans="1:2" x14ac:dyDescent="0.2">
      <c r="A100" s="47" t="s">
        <v>154</v>
      </c>
      <c r="B100" s="51" t="s">
        <v>155</v>
      </c>
    </row>
    <row r="101" spans="1:2" ht="15.75" thickBot="1" x14ac:dyDescent="0.3">
      <c r="A101" s="55" t="s">
        <v>156</v>
      </c>
      <c r="B101" s="626">
        <v>17</v>
      </c>
    </row>
    <row r="102" spans="1:2" x14ac:dyDescent="0.2">
      <c r="A102" s="54" t="s">
        <v>196</v>
      </c>
      <c r="B102" s="625" t="s">
        <v>197</v>
      </c>
    </row>
    <row r="103" spans="1:2" x14ac:dyDescent="0.2">
      <c r="A103" s="47" t="s">
        <v>139</v>
      </c>
      <c r="B103" s="51" t="s">
        <v>198</v>
      </c>
    </row>
    <row r="104" spans="1:2" x14ac:dyDescent="0.2">
      <c r="A104" s="47" t="s">
        <v>142</v>
      </c>
      <c r="B104" s="51" t="s">
        <v>182</v>
      </c>
    </row>
    <row r="105" spans="1:2" x14ac:dyDescent="0.2">
      <c r="A105" s="47" t="s">
        <v>144</v>
      </c>
      <c r="B105" s="51">
        <v>2012</v>
      </c>
    </row>
    <row r="106" spans="1:2" x14ac:dyDescent="0.2">
      <c r="A106" s="52" t="s">
        <v>145</v>
      </c>
      <c r="B106" s="51" t="s">
        <v>146</v>
      </c>
    </row>
    <row r="107" spans="1:2" x14ac:dyDescent="0.2">
      <c r="A107" s="47" t="s">
        <v>147</v>
      </c>
      <c r="B107" s="51">
        <v>4</v>
      </c>
    </row>
    <row r="108" spans="1:2" ht="25.5" x14ac:dyDescent="0.2">
      <c r="A108" s="47" t="s">
        <v>148</v>
      </c>
      <c r="B108" s="51" t="s">
        <v>169</v>
      </c>
    </row>
    <row r="109" spans="1:2" x14ac:dyDescent="0.2">
      <c r="A109" s="47" t="s">
        <v>150</v>
      </c>
      <c r="B109" s="51" t="s">
        <v>151</v>
      </c>
    </row>
    <row r="110" spans="1:2" x14ac:dyDescent="0.2">
      <c r="A110" s="47" t="s">
        <v>152</v>
      </c>
      <c r="B110" s="51" t="s">
        <v>153</v>
      </c>
    </row>
    <row r="111" spans="1:2" x14ac:dyDescent="0.2">
      <c r="A111" s="47" t="s">
        <v>154</v>
      </c>
      <c r="B111" s="51" t="s">
        <v>155</v>
      </c>
    </row>
    <row r="112" spans="1:2" ht="15.75" thickBot="1" x14ac:dyDescent="0.3">
      <c r="A112" s="55" t="s">
        <v>156</v>
      </c>
      <c r="B112" s="626">
        <v>0</v>
      </c>
    </row>
    <row r="113" spans="1:2" x14ac:dyDescent="0.2">
      <c r="A113" s="54" t="s">
        <v>199</v>
      </c>
      <c r="B113" s="625" t="s">
        <v>200</v>
      </c>
    </row>
    <row r="114" spans="1:2" x14ac:dyDescent="0.2">
      <c r="A114" s="47" t="s">
        <v>139</v>
      </c>
      <c r="B114" s="51" t="s">
        <v>201</v>
      </c>
    </row>
    <row r="115" spans="1:2" x14ac:dyDescent="0.2">
      <c r="A115" s="47" t="s">
        <v>142</v>
      </c>
      <c r="B115" s="51" t="s">
        <v>182</v>
      </c>
    </row>
    <row r="116" spans="1:2" x14ac:dyDescent="0.2">
      <c r="A116" s="47" t="s">
        <v>144</v>
      </c>
      <c r="B116" s="51">
        <v>2008</v>
      </c>
    </row>
    <row r="117" spans="1:2" x14ac:dyDescent="0.2">
      <c r="A117" s="52" t="s">
        <v>145</v>
      </c>
      <c r="B117" s="51" t="s">
        <v>146</v>
      </c>
    </row>
    <row r="118" spans="1:2" x14ac:dyDescent="0.2">
      <c r="A118" s="47" t="s">
        <v>147</v>
      </c>
      <c r="B118" s="51">
        <v>6</v>
      </c>
    </row>
    <row r="119" spans="1:2" ht="25.5" x14ac:dyDescent="0.2">
      <c r="A119" s="47" t="s">
        <v>148</v>
      </c>
      <c r="B119" s="51" t="s">
        <v>149</v>
      </c>
    </row>
    <row r="120" spans="1:2" x14ac:dyDescent="0.2">
      <c r="A120" s="47" t="s">
        <v>150</v>
      </c>
      <c r="B120" s="51" t="s">
        <v>151</v>
      </c>
    </row>
    <row r="121" spans="1:2" x14ac:dyDescent="0.2">
      <c r="A121" s="47" t="s">
        <v>152</v>
      </c>
      <c r="B121" s="51" t="s">
        <v>153</v>
      </c>
    </row>
    <row r="122" spans="1:2" x14ac:dyDescent="0.2">
      <c r="A122" s="47" t="s">
        <v>154</v>
      </c>
      <c r="B122" s="51" t="s">
        <v>155</v>
      </c>
    </row>
    <row r="123" spans="1:2" ht="15.75" thickBot="1" x14ac:dyDescent="0.3">
      <c r="A123" s="55" t="s">
        <v>156</v>
      </c>
      <c r="B123" s="626">
        <v>13</v>
      </c>
    </row>
    <row r="124" spans="1:2" ht="25.5" x14ac:dyDescent="0.2">
      <c r="A124" s="54" t="s">
        <v>202</v>
      </c>
      <c r="B124" s="625" t="s">
        <v>203</v>
      </c>
    </row>
    <row r="125" spans="1:2" ht="25.5" x14ac:dyDescent="0.2">
      <c r="A125" s="47" t="s">
        <v>139</v>
      </c>
      <c r="B125" s="48" t="s">
        <v>204</v>
      </c>
    </row>
    <row r="126" spans="1:2" x14ac:dyDescent="0.2">
      <c r="A126" s="47" t="s">
        <v>142</v>
      </c>
      <c r="B126" s="51" t="s">
        <v>174</v>
      </c>
    </row>
    <row r="127" spans="1:2" x14ac:dyDescent="0.2">
      <c r="A127" s="47" t="s">
        <v>144</v>
      </c>
      <c r="B127" s="51">
        <v>2014</v>
      </c>
    </row>
    <row r="128" spans="1:2" x14ac:dyDescent="0.2">
      <c r="A128" s="52" t="s">
        <v>145</v>
      </c>
      <c r="B128" s="51" t="s">
        <v>146</v>
      </c>
    </row>
    <row r="129" spans="1:2" x14ac:dyDescent="0.2">
      <c r="A129" s="47" t="s">
        <v>147</v>
      </c>
      <c r="B129" s="51">
        <v>4</v>
      </c>
    </row>
    <row r="130" spans="1:2" ht="25.5" x14ac:dyDescent="0.2">
      <c r="A130" s="47" t="s">
        <v>148</v>
      </c>
      <c r="B130" s="51" t="s">
        <v>169</v>
      </c>
    </row>
    <row r="131" spans="1:2" x14ac:dyDescent="0.2">
      <c r="A131" s="47" t="s">
        <v>150</v>
      </c>
      <c r="B131" s="51" t="s">
        <v>151</v>
      </c>
    </row>
    <row r="132" spans="1:2" x14ac:dyDescent="0.2">
      <c r="A132" s="47" t="s">
        <v>152</v>
      </c>
      <c r="B132" s="51" t="s">
        <v>175</v>
      </c>
    </row>
    <row r="133" spans="1:2" x14ac:dyDescent="0.2">
      <c r="A133" s="47" t="s">
        <v>154</v>
      </c>
      <c r="B133" s="51" t="s">
        <v>155</v>
      </c>
    </row>
    <row r="134" spans="1:2" ht="15.75" thickBot="1" x14ac:dyDescent="0.3">
      <c r="A134" s="55" t="s">
        <v>156</v>
      </c>
      <c r="B134" s="626">
        <v>9</v>
      </c>
    </row>
    <row r="135" spans="1:2" ht="25.5" x14ac:dyDescent="0.2">
      <c r="A135" s="54" t="s">
        <v>205</v>
      </c>
      <c r="B135" s="625" t="s">
        <v>206</v>
      </c>
    </row>
    <row r="136" spans="1:2" ht="25.5" x14ac:dyDescent="0.2">
      <c r="A136" s="47" t="s">
        <v>139</v>
      </c>
      <c r="B136" s="59" t="s">
        <v>207</v>
      </c>
    </row>
    <row r="137" spans="1:2" ht="25.5" x14ac:dyDescent="0.2">
      <c r="A137" s="47" t="s">
        <v>142</v>
      </c>
      <c r="B137" s="59" t="s">
        <v>208</v>
      </c>
    </row>
    <row r="138" spans="1:2" x14ac:dyDescent="0.2">
      <c r="A138" s="47" t="s">
        <v>144</v>
      </c>
      <c r="B138" s="56" t="s">
        <v>209</v>
      </c>
    </row>
    <row r="139" spans="1:2" x14ac:dyDescent="0.2">
      <c r="A139" s="52" t="s">
        <v>145</v>
      </c>
      <c r="B139" s="56" t="s">
        <v>161</v>
      </c>
    </row>
    <row r="140" spans="1:2" x14ac:dyDescent="0.2">
      <c r="A140" s="47" t="s">
        <v>147</v>
      </c>
      <c r="B140" s="56">
        <v>4</v>
      </c>
    </row>
    <row r="141" spans="1:2" ht="25.5" x14ac:dyDescent="0.2">
      <c r="A141" s="47" t="s">
        <v>148</v>
      </c>
      <c r="B141" s="56" t="s">
        <v>169</v>
      </c>
    </row>
    <row r="142" spans="1:2" x14ac:dyDescent="0.2">
      <c r="A142" s="47" t="s">
        <v>150</v>
      </c>
      <c r="B142" s="56" t="s">
        <v>151</v>
      </c>
    </row>
    <row r="143" spans="1:2" x14ac:dyDescent="0.2">
      <c r="A143" s="47" t="s">
        <v>152</v>
      </c>
      <c r="B143" s="56" t="s">
        <v>163</v>
      </c>
    </row>
    <row r="144" spans="1:2" x14ac:dyDescent="0.2">
      <c r="A144" s="47" t="s">
        <v>154</v>
      </c>
      <c r="B144" s="56" t="s">
        <v>155</v>
      </c>
    </row>
    <row r="145" spans="1:2" ht="15.75" thickBot="1" x14ac:dyDescent="0.3">
      <c r="A145" s="55" t="s">
        <v>156</v>
      </c>
      <c r="B145" s="626">
        <v>121</v>
      </c>
    </row>
    <row r="146" spans="1:2" x14ac:dyDescent="0.2">
      <c r="A146" s="54" t="s">
        <v>210</v>
      </c>
      <c r="B146" s="625" t="s">
        <v>211</v>
      </c>
    </row>
    <row r="147" spans="1:2" ht="114.75" x14ac:dyDescent="0.2">
      <c r="A147" s="47" t="s">
        <v>139</v>
      </c>
      <c r="B147" s="60" t="s">
        <v>212</v>
      </c>
    </row>
    <row r="148" spans="1:2" x14ac:dyDescent="0.2">
      <c r="A148" s="47" t="s">
        <v>142</v>
      </c>
      <c r="B148" s="57" t="s">
        <v>182</v>
      </c>
    </row>
    <row r="149" spans="1:2" x14ac:dyDescent="0.2">
      <c r="A149" s="47" t="s">
        <v>144</v>
      </c>
      <c r="B149" s="57" t="s">
        <v>213</v>
      </c>
    </row>
    <row r="150" spans="1:2" x14ac:dyDescent="0.2">
      <c r="A150" s="52" t="s">
        <v>145</v>
      </c>
      <c r="B150" s="57" t="s">
        <v>184</v>
      </c>
    </row>
    <row r="151" spans="1:2" x14ac:dyDescent="0.2">
      <c r="A151" s="47" t="s">
        <v>147</v>
      </c>
      <c r="B151" s="57">
        <v>6</v>
      </c>
    </row>
    <row r="152" spans="1:2" ht="25.5" x14ac:dyDescent="0.2">
      <c r="A152" s="47" t="s">
        <v>148</v>
      </c>
      <c r="B152" s="57" t="s">
        <v>169</v>
      </c>
    </row>
    <row r="153" spans="1:2" x14ac:dyDescent="0.2">
      <c r="A153" s="47" t="s">
        <v>150</v>
      </c>
      <c r="B153" s="57" t="s">
        <v>151</v>
      </c>
    </row>
    <row r="154" spans="1:2" x14ac:dyDescent="0.2">
      <c r="A154" s="47" t="s">
        <v>152</v>
      </c>
      <c r="B154" s="57" t="s">
        <v>214</v>
      </c>
    </row>
    <row r="155" spans="1:2" x14ac:dyDescent="0.2">
      <c r="A155" s="47" t="s">
        <v>154</v>
      </c>
      <c r="B155" s="57" t="s">
        <v>155</v>
      </c>
    </row>
    <row r="156" spans="1:2" ht="15.75" thickBot="1" x14ac:dyDescent="0.3">
      <c r="A156" s="55" t="s">
        <v>156</v>
      </c>
      <c r="B156" s="626">
        <v>0</v>
      </c>
    </row>
    <row r="157" spans="1:2" ht="25.5" x14ac:dyDescent="0.2">
      <c r="A157" s="54" t="s">
        <v>215</v>
      </c>
      <c r="B157" s="625" t="s">
        <v>216</v>
      </c>
    </row>
    <row r="158" spans="1:2" ht="38.25" x14ac:dyDescent="0.2">
      <c r="A158" s="47" t="s">
        <v>139</v>
      </c>
      <c r="B158" s="59" t="s">
        <v>217</v>
      </c>
    </row>
    <row r="159" spans="1:2" x14ac:dyDescent="0.2">
      <c r="A159" s="47" t="s">
        <v>142</v>
      </c>
      <c r="B159" s="56" t="s">
        <v>174</v>
      </c>
    </row>
    <row r="160" spans="1:2" x14ac:dyDescent="0.2">
      <c r="A160" s="47" t="s">
        <v>144</v>
      </c>
      <c r="B160" s="56">
        <v>2018</v>
      </c>
    </row>
    <row r="161" spans="1:2" x14ac:dyDescent="0.2">
      <c r="A161" s="52" t="s">
        <v>145</v>
      </c>
      <c r="B161" s="56" t="s">
        <v>161</v>
      </c>
    </row>
    <row r="162" spans="1:2" x14ac:dyDescent="0.2">
      <c r="A162" s="47" t="s">
        <v>147</v>
      </c>
      <c r="B162" s="56">
        <v>4</v>
      </c>
    </row>
    <row r="163" spans="1:2" ht="25.5" x14ac:dyDescent="0.2">
      <c r="A163" s="47" t="s">
        <v>148</v>
      </c>
      <c r="B163" s="56" t="s">
        <v>169</v>
      </c>
    </row>
    <row r="164" spans="1:2" x14ac:dyDescent="0.2">
      <c r="A164" s="47" t="s">
        <v>150</v>
      </c>
      <c r="B164" s="56" t="s">
        <v>151</v>
      </c>
    </row>
    <row r="165" spans="1:2" x14ac:dyDescent="0.2">
      <c r="A165" s="47" t="s">
        <v>152</v>
      </c>
      <c r="B165" s="56" t="s">
        <v>163</v>
      </c>
    </row>
    <row r="166" spans="1:2" x14ac:dyDescent="0.2">
      <c r="A166" s="47" t="s">
        <v>154</v>
      </c>
      <c r="B166" s="56" t="s">
        <v>155</v>
      </c>
    </row>
    <row r="167" spans="1:2" ht="15.75" thickBot="1" x14ac:dyDescent="0.3">
      <c r="A167" s="55" t="s">
        <v>156</v>
      </c>
      <c r="B167" s="626">
        <v>46</v>
      </c>
    </row>
    <row r="168" spans="1:2" x14ac:dyDescent="0.2">
      <c r="A168" s="54" t="s">
        <v>218</v>
      </c>
      <c r="B168" s="625" t="s">
        <v>219</v>
      </c>
    </row>
    <row r="169" spans="1:2" ht="63.75" x14ac:dyDescent="0.2">
      <c r="A169" s="47" t="s">
        <v>139</v>
      </c>
      <c r="B169" s="627" t="s">
        <v>1501</v>
      </c>
    </row>
    <row r="170" spans="1:2" x14ac:dyDescent="0.2">
      <c r="A170" s="47" t="s">
        <v>142</v>
      </c>
      <c r="B170" s="56" t="s">
        <v>174</v>
      </c>
    </row>
    <row r="171" spans="1:2" x14ac:dyDescent="0.2">
      <c r="A171" s="47" t="s">
        <v>144</v>
      </c>
      <c r="B171" s="56">
        <v>2018</v>
      </c>
    </row>
    <row r="172" spans="1:2" x14ac:dyDescent="0.2">
      <c r="A172" s="52" t="s">
        <v>145</v>
      </c>
      <c r="B172" s="56" t="s">
        <v>161</v>
      </c>
    </row>
    <row r="173" spans="1:2" x14ac:dyDescent="0.2">
      <c r="A173" s="47" t="s">
        <v>147</v>
      </c>
      <c r="B173" s="56">
        <v>4</v>
      </c>
    </row>
    <row r="174" spans="1:2" ht="25.5" x14ac:dyDescent="0.2">
      <c r="A174" s="47" t="s">
        <v>148</v>
      </c>
      <c r="B174" s="56" t="s">
        <v>169</v>
      </c>
    </row>
    <row r="175" spans="1:2" x14ac:dyDescent="0.2">
      <c r="A175" s="47" t="s">
        <v>150</v>
      </c>
      <c r="B175" s="56" t="s">
        <v>151</v>
      </c>
    </row>
    <row r="176" spans="1:2" x14ac:dyDescent="0.2">
      <c r="A176" s="47" t="s">
        <v>152</v>
      </c>
      <c r="B176" s="56" t="s">
        <v>163</v>
      </c>
    </row>
    <row r="177" spans="1:2" x14ac:dyDescent="0.2">
      <c r="A177" s="47" t="s">
        <v>154</v>
      </c>
      <c r="B177" s="56" t="s">
        <v>155</v>
      </c>
    </row>
    <row r="178" spans="1:2" ht="15.75" thickBot="1" x14ac:dyDescent="0.3">
      <c r="A178" s="55" t="s">
        <v>156</v>
      </c>
      <c r="B178" s="626">
        <v>30</v>
      </c>
    </row>
    <row r="179" spans="1:2" x14ac:dyDescent="0.2">
      <c r="A179" s="54" t="s">
        <v>220</v>
      </c>
      <c r="B179" s="625" t="s">
        <v>221</v>
      </c>
    </row>
    <row r="180" spans="1:2" ht="102" x14ac:dyDescent="0.2">
      <c r="A180" s="47" t="s">
        <v>139</v>
      </c>
      <c r="B180" s="48" t="s">
        <v>1502</v>
      </c>
    </row>
    <row r="181" spans="1:2" x14ac:dyDescent="0.2">
      <c r="A181" s="47" t="s">
        <v>142</v>
      </c>
      <c r="B181" s="51" t="s">
        <v>182</v>
      </c>
    </row>
    <row r="182" spans="1:2" x14ac:dyDescent="0.2">
      <c r="A182" s="47" t="s">
        <v>144</v>
      </c>
      <c r="B182" s="51">
        <v>2007</v>
      </c>
    </row>
    <row r="183" spans="1:2" x14ac:dyDescent="0.2">
      <c r="A183" s="52" t="s">
        <v>145</v>
      </c>
      <c r="B183" s="51" t="s">
        <v>146</v>
      </c>
    </row>
    <row r="184" spans="1:2" x14ac:dyDescent="0.2">
      <c r="A184" s="47" t="s">
        <v>147</v>
      </c>
      <c r="B184" s="51">
        <v>4</v>
      </c>
    </row>
    <row r="185" spans="1:2" ht="25.5" x14ac:dyDescent="0.2">
      <c r="A185" s="47" t="s">
        <v>148</v>
      </c>
      <c r="B185" s="51" t="s">
        <v>169</v>
      </c>
    </row>
    <row r="186" spans="1:2" x14ac:dyDescent="0.2">
      <c r="A186" s="47" t="s">
        <v>150</v>
      </c>
      <c r="B186" s="51" t="s">
        <v>151</v>
      </c>
    </row>
    <row r="187" spans="1:2" x14ac:dyDescent="0.2">
      <c r="A187" s="47" t="s">
        <v>152</v>
      </c>
      <c r="B187" s="51" t="s">
        <v>222</v>
      </c>
    </row>
    <row r="188" spans="1:2" x14ac:dyDescent="0.2">
      <c r="A188" s="47" t="s">
        <v>154</v>
      </c>
      <c r="B188" s="51" t="s">
        <v>155</v>
      </c>
    </row>
    <row r="189" spans="1:2" ht="15.75" thickBot="1" x14ac:dyDescent="0.3">
      <c r="A189" s="55" t="s">
        <v>156</v>
      </c>
      <c r="B189" s="626">
        <v>0</v>
      </c>
    </row>
  </sheetData>
  <mergeCells count="2">
    <mergeCell ref="A1:B1"/>
    <mergeCell ref="D1:I1"/>
  </mergeCells>
  <pageMargins left="0.7" right="0.7" top="0.75" bottom="0.75" header="0.3" footer="0.3"/>
  <pageSetup paperSize="9" scale="67"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2"/>
  <sheetViews>
    <sheetView zoomScale="140" zoomScaleNormal="140" workbookViewId="0">
      <selection sqref="A1:C1"/>
    </sheetView>
  </sheetViews>
  <sheetFormatPr defaultRowHeight="15" x14ac:dyDescent="0.25"/>
  <cols>
    <col min="1" max="1" width="19.7109375" customWidth="1"/>
    <col min="2" max="2" width="10.140625" style="572" bestFit="1" customWidth="1"/>
  </cols>
  <sheetData>
    <row r="1" spans="1:3" ht="31.5" customHeight="1" x14ac:dyDescent="0.25">
      <c r="A1" s="954" t="s">
        <v>1498</v>
      </c>
      <c r="B1" s="955"/>
      <c r="C1" s="955"/>
    </row>
    <row r="2" spans="1:3" ht="30.6" customHeight="1" x14ac:dyDescent="0.25">
      <c r="A2" s="568" t="s">
        <v>1478</v>
      </c>
      <c r="B2" s="569" t="s">
        <v>1481</v>
      </c>
      <c r="C2" s="569" t="s">
        <v>1482</v>
      </c>
    </row>
    <row r="3" spans="1:3" x14ac:dyDescent="0.25">
      <c r="A3" s="570">
        <v>2010</v>
      </c>
      <c r="B3" s="571">
        <v>7327</v>
      </c>
      <c r="C3" s="573">
        <v>0.13600000000000001</v>
      </c>
    </row>
    <row r="4" spans="1:3" x14ac:dyDescent="0.25">
      <c r="A4" s="570">
        <v>2011</v>
      </c>
      <c r="B4" s="571">
        <v>7321</v>
      </c>
      <c r="C4" s="573">
        <v>0.13700000000000001</v>
      </c>
    </row>
    <row r="5" spans="1:3" x14ac:dyDescent="0.25">
      <c r="A5" s="570">
        <v>2012</v>
      </c>
      <c r="B5" s="571">
        <v>7403</v>
      </c>
      <c r="C5" s="573">
        <v>0.14199999999999999</v>
      </c>
    </row>
    <row r="6" spans="1:3" x14ac:dyDescent="0.25">
      <c r="A6" s="570">
        <v>2013</v>
      </c>
      <c r="B6" s="571">
        <v>7623</v>
      </c>
      <c r="C6" s="573">
        <v>0.14899999999999999</v>
      </c>
    </row>
    <row r="7" spans="1:3" x14ac:dyDescent="0.25">
      <c r="A7" s="570">
        <v>2014</v>
      </c>
      <c r="B7" s="571">
        <v>7794</v>
      </c>
      <c r="C7" s="573">
        <v>0.153</v>
      </c>
    </row>
    <row r="8" spans="1:3" x14ac:dyDescent="0.25">
      <c r="A8" s="570">
        <v>2015</v>
      </c>
      <c r="B8" s="571">
        <v>8112</v>
      </c>
      <c r="C8" s="573">
        <v>0.161</v>
      </c>
    </row>
    <row r="9" spans="1:3" x14ac:dyDescent="0.25">
      <c r="A9" s="570">
        <v>2016</v>
      </c>
      <c r="B9" s="571">
        <v>8480</v>
      </c>
      <c r="C9" s="573">
        <v>0.17199999999999999</v>
      </c>
    </row>
    <row r="10" spans="1:3" x14ac:dyDescent="0.25">
      <c r="A10" s="570">
        <v>2017</v>
      </c>
      <c r="B10" s="571">
        <v>8658</v>
      </c>
      <c r="C10" s="573">
        <v>0.17799999999999999</v>
      </c>
    </row>
    <row r="11" spans="1:3" x14ac:dyDescent="0.25">
      <c r="A11" s="570">
        <v>2018</v>
      </c>
      <c r="B11" s="571">
        <v>9094</v>
      </c>
      <c r="C11" s="573">
        <v>0.188</v>
      </c>
    </row>
    <row r="12" spans="1:3" x14ac:dyDescent="0.25">
      <c r="A12" s="570">
        <v>2019</v>
      </c>
      <c r="B12" s="328">
        <v>9397</v>
      </c>
      <c r="C12" s="573">
        <v>0.19400000000000001</v>
      </c>
    </row>
  </sheetData>
  <mergeCells count="1">
    <mergeCell ref="A1:C1"/>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5"/>
  <sheetViews>
    <sheetView zoomScaleNormal="100" workbookViewId="0">
      <selection sqref="A1:B1"/>
    </sheetView>
  </sheetViews>
  <sheetFormatPr defaultColWidth="9.140625" defaultRowHeight="12.75" x14ac:dyDescent="0.2"/>
  <cols>
    <col min="1" max="1" width="42.42578125" style="79" customWidth="1"/>
    <col min="2" max="2" width="51.28515625" style="80" customWidth="1"/>
    <col min="3" max="3" width="9.140625" style="5"/>
    <col min="4" max="4" width="35" style="5" bestFit="1" customWidth="1"/>
    <col min="5" max="5" width="9.85546875" style="5" customWidth="1"/>
    <col min="6" max="7" width="11" style="5" customWidth="1"/>
    <col min="8" max="16384" width="9.140625" style="5"/>
  </cols>
  <sheetData>
    <row r="1" spans="1:9" ht="39.75" customHeight="1" x14ac:dyDescent="0.2">
      <c r="A1" s="722" t="s">
        <v>223</v>
      </c>
      <c r="B1" s="723"/>
      <c r="D1" s="719" t="s">
        <v>224</v>
      </c>
      <c r="E1" s="720"/>
      <c r="F1" s="720"/>
      <c r="G1" s="720"/>
      <c r="H1" s="720"/>
      <c r="I1" s="721"/>
    </row>
    <row r="2" spans="1:9" s="9" customFormat="1" ht="38.25" customHeight="1" thickBot="1" x14ac:dyDescent="0.25">
      <c r="A2" s="61" t="s">
        <v>77</v>
      </c>
      <c r="B2" s="62"/>
      <c r="D2" s="63" t="s">
        <v>77</v>
      </c>
      <c r="E2" s="617" t="s">
        <v>78</v>
      </c>
      <c r="F2" s="617" t="s">
        <v>79</v>
      </c>
      <c r="G2" s="617" t="s">
        <v>80</v>
      </c>
      <c r="H2" s="617" t="s">
        <v>81</v>
      </c>
      <c r="I2" s="42" t="s">
        <v>135</v>
      </c>
    </row>
    <row r="3" spans="1:9" s="9" customFormat="1" ht="12.75" customHeight="1" x14ac:dyDescent="0.2">
      <c r="A3" s="64" t="s">
        <v>225</v>
      </c>
      <c r="B3" s="65" t="s">
        <v>226</v>
      </c>
      <c r="D3" s="45" t="s">
        <v>138</v>
      </c>
      <c r="E3" s="628">
        <v>0</v>
      </c>
      <c r="F3" s="628">
        <v>0</v>
      </c>
      <c r="G3" s="628">
        <v>0</v>
      </c>
      <c r="H3" s="629">
        <v>60</v>
      </c>
      <c r="I3" s="66">
        <f>SUM(E3:H3)</f>
        <v>60</v>
      </c>
    </row>
    <row r="4" spans="1:9" s="9" customFormat="1" ht="12.75" customHeight="1" thickBot="1" x14ac:dyDescent="0.25">
      <c r="A4" s="67" t="s">
        <v>227</v>
      </c>
      <c r="B4" s="68" t="s">
        <v>91</v>
      </c>
      <c r="D4" s="49" t="s">
        <v>141</v>
      </c>
      <c r="E4" s="50">
        <v>0</v>
      </c>
      <c r="F4" s="50">
        <v>0</v>
      </c>
      <c r="G4" s="50">
        <v>0</v>
      </c>
      <c r="H4" s="630">
        <f>B10+B18+B26+B34+B42+B50+B58+B66+B74+B82+B90+B98+B106+B114+B122+B130+B138+B146+B154+B162+B170+B178+B186+B194+B202+B210+B218+B226+B234+B242+B250+B258+B266+B274+B282+B290+B298+B306+B314+B322+B330+B338+B346+B354+B362+B370+B378+B386+B394+B402+B410+B418+B426+B434+B442+B450+B458+B466+B474+B482</f>
        <v>2547</v>
      </c>
      <c r="I4" s="69">
        <f>SUM(E4:H4)</f>
        <v>2547</v>
      </c>
    </row>
    <row r="5" spans="1:9" ht="12.75" customHeight="1" x14ac:dyDescent="0.2">
      <c r="A5" s="70" t="s">
        <v>228</v>
      </c>
      <c r="B5" s="71" t="s">
        <v>229</v>
      </c>
      <c r="C5" s="9"/>
    </row>
    <row r="6" spans="1:9" ht="12.75" customHeight="1" x14ac:dyDescent="0.2">
      <c r="A6" s="72" t="s">
        <v>144</v>
      </c>
      <c r="B6" s="71" t="s">
        <v>230</v>
      </c>
    </row>
    <row r="7" spans="1:9" ht="12.75" customHeight="1" x14ac:dyDescent="0.2">
      <c r="A7" s="72" t="s">
        <v>147</v>
      </c>
      <c r="B7" s="71" t="s">
        <v>231</v>
      </c>
    </row>
    <row r="8" spans="1:9" ht="12.75" customHeight="1" x14ac:dyDescent="0.2">
      <c r="A8" s="72" t="s">
        <v>148</v>
      </c>
      <c r="B8" s="71" t="s">
        <v>162</v>
      </c>
    </row>
    <row r="9" spans="1:9" ht="25.5" customHeight="1" x14ac:dyDescent="0.2">
      <c r="A9" s="73" t="s">
        <v>150</v>
      </c>
      <c r="B9" s="74" t="s">
        <v>232</v>
      </c>
    </row>
    <row r="10" spans="1:9" ht="13.5" thickBot="1" x14ac:dyDescent="0.25">
      <c r="A10" s="75" t="s">
        <v>156</v>
      </c>
      <c r="B10" s="631" t="s">
        <v>1503</v>
      </c>
    </row>
    <row r="11" spans="1:9" x14ac:dyDescent="0.2">
      <c r="A11" s="64" t="s">
        <v>225</v>
      </c>
      <c r="B11" s="65" t="s">
        <v>233</v>
      </c>
    </row>
    <row r="12" spans="1:9" x14ac:dyDescent="0.2">
      <c r="A12" s="67" t="s">
        <v>227</v>
      </c>
      <c r="B12" s="68" t="s">
        <v>99</v>
      </c>
    </row>
    <row r="13" spans="1:9" ht="12.75" customHeight="1" x14ac:dyDescent="0.2">
      <c r="A13" s="72" t="s">
        <v>228</v>
      </c>
      <c r="B13" s="71" t="s">
        <v>234</v>
      </c>
    </row>
    <row r="14" spans="1:9" x14ac:dyDescent="0.2">
      <c r="A14" s="72" t="s">
        <v>144</v>
      </c>
      <c r="B14" s="71" t="s">
        <v>235</v>
      </c>
    </row>
    <row r="15" spans="1:9" x14ac:dyDescent="0.2">
      <c r="A15" s="72" t="s">
        <v>147</v>
      </c>
      <c r="B15" s="71" t="s">
        <v>231</v>
      </c>
    </row>
    <row r="16" spans="1:9" ht="25.5" x14ac:dyDescent="0.2">
      <c r="A16" s="72" t="s">
        <v>148</v>
      </c>
      <c r="B16" s="71" t="s">
        <v>162</v>
      </c>
    </row>
    <row r="17" spans="1:2" ht="51" x14ac:dyDescent="0.2">
      <c r="A17" s="73" t="s">
        <v>150</v>
      </c>
      <c r="B17" s="74" t="s">
        <v>236</v>
      </c>
    </row>
    <row r="18" spans="1:2" ht="13.5" thickBot="1" x14ac:dyDescent="0.25">
      <c r="A18" s="75" t="s">
        <v>156</v>
      </c>
      <c r="B18" s="78" t="s">
        <v>1504</v>
      </c>
    </row>
    <row r="19" spans="1:2" x14ac:dyDescent="0.2">
      <c r="A19" s="64" t="s">
        <v>225</v>
      </c>
      <c r="B19" s="65" t="s">
        <v>237</v>
      </c>
    </row>
    <row r="20" spans="1:2" s="76" customFormat="1" ht="15" customHeight="1" x14ac:dyDescent="0.2">
      <c r="A20" s="67" t="s">
        <v>227</v>
      </c>
      <c r="B20" s="68" t="s">
        <v>99</v>
      </c>
    </row>
    <row r="21" spans="1:2" s="76" customFormat="1" ht="51" x14ac:dyDescent="0.2">
      <c r="A21" s="72" t="s">
        <v>228</v>
      </c>
      <c r="B21" s="71" t="s">
        <v>238</v>
      </c>
    </row>
    <row r="22" spans="1:2" x14ac:dyDescent="0.2">
      <c r="A22" s="72" t="s">
        <v>144</v>
      </c>
      <c r="B22" s="71" t="s">
        <v>239</v>
      </c>
    </row>
    <row r="23" spans="1:2" x14ac:dyDescent="0.2">
      <c r="A23" s="72" t="s">
        <v>147</v>
      </c>
      <c r="B23" s="71" t="s">
        <v>231</v>
      </c>
    </row>
    <row r="24" spans="1:2" ht="25.5" x14ac:dyDescent="0.2">
      <c r="A24" s="72" t="s">
        <v>148</v>
      </c>
      <c r="B24" s="71" t="s">
        <v>162</v>
      </c>
    </row>
    <row r="25" spans="1:2" ht="51" x14ac:dyDescent="0.2">
      <c r="A25" s="73" t="s">
        <v>150</v>
      </c>
      <c r="B25" s="74" t="s">
        <v>236</v>
      </c>
    </row>
    <row r="26" spans="1:2" ht="13.5" thickBot="1" x14ac:dyDescent="0.25">
      <c r="A26" s="75" t="s">
        <v>156</v>
      </c>
      <c r="B26" s="78" t="s">
        <v>1505</v>
      </c>
    </row>
    <row r="27" spans="1:2" x14ac:dyDescent="0.2">
      <c r="A27" s="64" t="s">
        <v>225</v>
      </c>
      <c r="B27" s="65" t="s">
        <v>240</v>
      </c>
    </row>
    <row r="28" spans="1:2" x14ac:dyDescent="0.2">
      <c r="A28" s="67" t="s">
        <v>227</v>
      </c>
      <c r="B28" s="68" t="s">
        <v>99</v>
      </c>
    </row>
    <row r="29" spans="1:2" ht="76.5" x14ac:dyDescent="0.2">
      <c r="A29" s="72" t="s">
        <v>228</v>
      </c>
      <c r="B29" s="71" t="s">
        <v>241</v>
      </c>
    </row>
    <row r="30" spans="1:2" x14ac:dyDescent="0.2">
      <c r="A30" s="72" t="s">
        <v>144</v>
      </c>
      <c r="B30" s="71" t="s">
        <v>242</v>
      </c>
    </row>
    <row r="31" spans="1:2" x14ac:dyDescent="0.2">
      <c r="A31" s="72" t="s">
        <v>147</v>
      </c>
      <c r="B31" s="71" t="s">
        <v>231</v>
      </c>
    </row>
    <row r="32" spans="1:2" ht="25.5" x14ac:dyDescent="0.2">
      <c r="A32" s="72" t="s">
        <v>148</v>
      </c>
      <c r="B32" s="71" t="s">
        <v>162</v>
      </c>
    </row>
    <row r="33" spans="1:2" ht="51" x14ac:dyDescent="0.2">
      <c r="A33" s="73" t="s">
        <v>150</v>
      </c>
      <c r="B33" s="74" t="s">
        <v>232</v>
      </c>
    </row>
    <row r="34" spans="1:2" ht="13.5" thickBot="1" x14ac:dyDescent="0.25">
      <c r="A34" s="75" t="s">
        <v>156</v>
      </c>
      <c r="B34" s="78" t="s">
        <v>1506</v>
      </c>
    </row>
    <row r="35" spans="1:2" x14ac:dyDescent="0.2">
      <c r="A35" s="64" t="s">
        <v>225</v>
      </c>
      <c r="B35" s="65" t="s">
        <v>243</v>
      </c>
    </row>
    <row r="36" spans="1:2" x14ac:dyDescent="0.2">
      <c r="A36" s="67" t="s">
        <v>227</v>
      </c>
      <c r="B36" s="68" t="s">
        <v>99</v>
      </c>
    </row>
    <row r="37" spans="1:2" ht="76.5" x14ac:dyDescent="0.2">
      <c r="A37" s="72" t="s">
        <v>228</v>
      </c>
      <c r="B37" s="71" t="s">
        <v>244</v>
      </c>
    </row>
    <row r="38" spans="1:2" x14ac:dyDescent="0.2">
      <c r="A38" s="72" t="s">
        <v>144</v>
      </c>
      <c r="B38" s="71" t="s">
        <v>242</v>
      </c>
    </row>
    <row r="39" spans="1:2" x14ac:dyDescent="0.2">
      <c r="A39" s="72" t="s">
        <v>147</v>
      </c>
      <c r="B39" s="71" t="s">
        <v>231</v>
      </c>
    </row>
    <row r="40" spans="1:2" ht="25.5" x14ac:dyDescent="0.2">
      <c r="A40" s="72" t="s">
        <v>148</v>
      </c>
      <c r="B40" s="71" t="s">
        <v>162</v>
      </c>
    </row>
    <row r="41" spans="1:2" ht="51" x14ac:dyDescent="0.2">
      <c r="A41" s="73" t="s">
        <v>150</v>
      </c>
      <c r="B41" s="74" t="s">
        <v>232</v>
      </c>
    </row>
    <row r="42" spans="1:2" ht="13.5" thickBot="1" x14ac:dyDescent="0.25">
      <c r="A42" s="75" t="s">
        <v>156</v>
      </c>
      <c r="B42" s="78" t="s">
        <v>1507</v>
      </c>
    </row>
    <row r="43" spans="1:2" x14ac:dyDescent="0.2">
      <c r="A43" s="64" t="s">
        <v>225</v>
      </c>
      <c r="B43" s="65" t="s">
        <v>245</v>
      </c>
    </row>
    <row r="44" spans="1:2" x14ac:dyDescent="0.2">
      <c r="A44" s="67" t="s">
        <v>227</v>
      </c>
      <c r="B44" s="68" t="s">
        <v>99</v>
      </c>
    </row>
    <row r="45" spans="1:2" ht="25.5" x14ac:dyDescent="0.2">
      <c r="A45" s="72" t="s">
        <v>228</v>
      </c>
      <c r="B45" s="71" t="s">
        <v>246</v>
      </c>
    </row>
    <row r="46" spans="1:2" x14ac:dyDescent="0.2">
      <c r="A46" s="72" t="s">
        <v>144</v>
      </c>
      <c r="B46" s="77">
        <v>39562</v>
      </c>
    </row>
    <row r="47" spans="1:2" x14ac:dyDescent="0.2">
      <c r="A47" s="72" t="s">
        <v>147</v>
      </c>
      <c r="B47" s="71" t="s">
        <v>231</v>
      </c>
    </row>
    <row r="48" spans="1:2" ht="25.5" x14ac:dyDescent="0.2">
      <c r="A48" s="72" t="s">
        <v>148</v>
      </c>
      <c r="B48" s="71" t="s">
        <v>162</v>
      </c>
    </row>
    <row r="49" spans="1:2" ht="51" x14ac:dyDescent="0.2">
      <c r="A49" s="73" t="s">
        <v>150</v>
      </c>
      <c r="B49" s="74" t="s">
        <v>232</v>
      </c>
    </row>
    <row r="50" spans="1:2" ht="13.5" thickBot="1" x14ac:dyDescent="0.25">
      <c r="A50" s="75" t="s">
        <v>156</v>
      </c>
      <c r="B50" s="78" t="s">
        <v>1508</v>
      </c>
    </row>
    <row r="51" spans="1:2" ht="25.5" x14ac:dyDescent="0.2">
      <c r="A51" s="64" t="s">
        <v>225</v>
      </c>
      <c r="B51" s="65" t="s">
        <v>247</v>
      </c>
    </row>
    <row r="52" spans="1:2" x14ac:dyDescent="0.2">
      <c r="A52" s="67" t="s">
        <v>227</v>
      </c>
      <c r="B52" s="68" t="s">
        <v>99</v>
      </c>
    </row>
    <row r="53" spans="1:2" ht="38.25" x14ac:dyDescent="0.2">
      <c r="A53" s="72" t="s">
        <v>228</v>
      </c>
      <c r="B53" s="71" t="s">
        <v>248</v>
      </c>
    </row>
    <row r="54" spans="1:2" x14ac:dyDescent="0.2">
      <c r="A54" s="72" t="s">
        <v>144</v>
      </c>
      <c r="B54" s="71" t="s">
        <v>249</v>
      </c>
    </row>
    <row r="55" spans="1:2" x14ac:dyDescent="0.2">
      <c r="A55" s="72" t="s">
        <v>147</v>
      </c>
      <c r="B55" s="71" t="s">
        <v>231</v>
      </c>
    </row>
    <row r="56" spans="1:2" ht="25.5" x14ac:dyDescent="0.2">
      <c r="A56" s="72" t="s">
        <v>148</v>
      </c>
      <c r="B56" s="71" t="s">
        <v>162</v>
      </c>
    </row>
    <row r="57" spans="1:2" ht="51" x14ac:dyDescent="0.2">
      <c r="A57" s="73" t="s">
        <v>150</v>
      </c>
      <c r="B57" s="74" t="s">
        <v>232</v>
      </c>
    </row>
    <row r="58" spans="1:2" ht="13.5" thickBot="1" x14ac:dyDescent="0.25">
      <c r="A58" s="75" t="s">
        <v>156</v>
      </c>
      <c r="B58" s="78" t="s">
        <v>1509</v>
      </c>
    </row>
    <row r="59" spans="1:2" ht="25.5" x14ac:dyDescent="0.2">
      <c r="A59" s="64" t="s">
        <v>225</v>
      </c>
      <c r="B59" s="65" t="s">
        <v>247</v>
      </c>
    </row>
    <row r="60" spans="1:2" x14ac:dyDescent="0.2">
      <c r="A60" s="67" t="s">
        <v>227</v>
      </c>
      <c r="B60" s="68" t="s">
        <v>99</v>
      </c>
    </row>
    <row r="61" spans="1:2" ht="38.25" x14ac:dyDescent="0.2">
      <c r="A61" s="72" t="s">
        <v>228</v>
      </c>
      <c r="B61" s="71" t="s">
        <v>248</v>
      </c>
    </row>
    <row r="62" spans="1:2" x14ac:dyDescent="0.2">
      <c r="A62" s="72" t="s">
        <v>144</v>
      </c>
      <c r="B62" s="77">
        <v>43432</v>
      </c>
    </row>
    <row r="63" spans="1:2" x14ac:dyDescent="0.2">
      <c r="A63" s="72" t="s">
        <v>147</v>
      </c>
      <c r="B63" s="71" t="s">
        <v>231</v>
      </c>
    </row>
    <row r="64" spans="1:2" ht="25.5" x14ac:dyDescent="0.2">
      <c r="A64" s="72" t="s">
        <v>148</v>
      </c>
      <c r="B64" s="71" t="s">
        <v>162</v>
      </c>
    </row>
    <row r="65" spans="1:2" ht="51" x14ac:dyDescent="0.2">
      <c r="A65" s="73" t="s">
        <v>150</v>
      </c>
      <c r="B65" s="74" t="s">
        <v>232</v>
      </c>
    </row>
    <row r="66" spans="1:2" ht="13.5" thickBot="1" x14ac:dyDescent="0.25">
      <c r="A66" s="75" t="s">
        <v>156</v>
      </c>
      <c r="B66" s="78" t="s">
        <v>1510</v>
      </c>
    </row>
    <row r="67" spans="1:2" ht="25.5" x14ac:dyDescent="0.2">
      <c r="A67" s="64" t="s">
        <v>225</v>
      </c>
      <c r="B67" s="65" t="s">
        <v>250</v>
      </c>
    </row>
    <row r="68" spans="1:2" x14ac:dyDescent="0.2">
      <c r="A68" s="67" t="s">
        <v>227</v>
      </c>
      <c r="B68" s="68" t="s">
        <v>99</v>
      </c>
    </row>
    <row r="69" spans="1:2" x14ac:dyDescent="0.2">
      <c r="A69" s="72" t="s">
        <v>228</v>
      </c>
      <c r="B69" s="71" t="s">
        <v>251</v>
      </c>
    </row>
    <row r="70" spans="1:2" x14ac:dyDescent="0.2">
      <c r="A70" s="72" t="s">
        <v>144</v>
      </c>
      <c r="B70" s="71" t="s">
        <v>242</v>
      </c>
    </row>
    <row r="71" spans="1:2" x14ac:dyDescent="0.2">
      <c r="A71" s="72" t="s">
        <v>147</v>
      </c>
      <c r="B71" s="71" t="s">
        <v>231</v>
      </c>
    </row>
    <row r="72" spans="1:2" ht="25.5" x14ac:dyDescent="0.2">
      <c r="A72" s="72" t="s">
        <v>148</v>
      </c>
      <c r="B72" s="71" t="s">
        <v>162</v>
      </c>
    </row>
    <row r="73" spans="1:2" ht="51" x14ac:dyDescent="0.2">
      <c r="A73" s="73" t="s">
        <v>150</v>
      </c>
      <c r="B73" s="74" t="s">
        <v>232</v>
      </c>
    </row>
    <row r="74" spans="1:2" ht="13.5" thickBot="1" x14ac:dyDescent="0.25">
      <c r="A74" s="75" t="s">
        <v>156</v>
      </c>
      <c r="B74" s="78" t="s">
        <v>1511</v>
      </c>
    </row>
    <row r="75" spans="1:2" x14ac:dyDescent="0.2">
      <c r="A75" s="64" t="s">
        <v>225</v>
      </c>
      <c r="B75" s="65" t="s">
        <v>252</v>
      </c>
    </row>
    <row r="76" spans="1:2" x14ac:dyDescent="0.2">
      <c r="A76" s="67" t="s">
        <v>227</v>
      </c>
      <c r="B76" s="68" t="s">
        <v>99</v>
      </c>
    </row>
    <row r="77" spans="1:2" x14ac:dyDescent="0.2">
      <c r="A77" s="72" t="s">
        <v>228</v>
      </c>
      <c r="B77" s="71" t="s">
        <v>253</v>
      </c>
    </row>
    <row r="78" spans="1:2" x14ac:dyDescent="0.2">
      <c r="A78" s="72" t="s">
        <v>144</v>
      </c>
      <c r="B78" s="71" t="s">
        <v>254</v>
      </c>
    </row>
    <row r="79" spans="1:2" x14ac:dyDescent="0.2">
      <c r="A79" s="72" t="s">
        <v>147</v>
      </c>
      <c r="B79" s="71" t="s">
        <v>231</v>
      </c>
    </row>
    <row r="80" spans="1:2" ht="25.5" x14ac:dyDescent="0.2">
      <c r="A80" s="72" t="s">
        <v>148</v>
      </c>
      <c r="B80" s="71" t="s">
        <v>162</v>
      </c>
    </row>
    <row r="81" spans="1:2" ht="51" x14ac:dyDescent="0.2">
      <c r="A81" s="73" t="s">
        <v>150</v>
      </c>
      <c r="B81" s="74" t="s">
        <v>232</v>
      </c>
    </row>
    <row r="82" spans="1:2" ht="13.5" thickBot="1" x14ac:dyDescent="0.25">
      <c r="A82" s="75" t="s">
        <v>156</v>
      </c>
      <c r="B82" s="78" t="s">
        <v>1512</v>
      </c>
    </row>
    <row r="83" spans="1:2" x14ac:dyDescent="0.2">
      <c r="A83" s="64" t="s">
        <v>225</v>
      </c>
      <c r="B83" s="65" t="s">
        <v>255</v>
      </c>
    </row>
    <row r="84" spans="1:2" x14ac:dyDescent="0.2">
      <c r="A84" s="67" t="s">
        <v>227</v>
      </c>
      <c r="B84" s="68" t="s">
        <v>99</v>
      </c>
    </row>
    <row r="85" spans="1:2" x14ac:dyDescent="0.2">
      <c r="A85" s="72" t="s">
        <v>228</v>
      </c>
      <c r="B85" s="71" t="s">
        <v>256</v>
      </c>
    </row>
    <row r="86" spans="1:2" x14ac:dyDescent="0.2">
      <c r="A86" s="72" t="s">
        <v>144</v>
      </c>
      <c r="B86" s="71" t="s">
        <v>242</v>
      </c>
    </row>
    <row r="87" spans="1:2" x14ac:dyDescent="0.2">
      <c r="A87" s="72" t="s">
        <v>147</v>
      </c>
      <c r="B87" s="71" t="s">
        <v>231</v>
      </c>
    </row>
    <row r="88" spans="1:2" ht="25.5" x14ac:dyDescent="0.2">
      <c r="A88" s="72" t="s">
        <v>148</v>
      </c>
      <c r="B88" s="71" t="s">
        <v>162</v>
      </c>
    </row>
    <row r="89" spans="1:2" ht="51" x14ac:dyDescent="0.2">
      <c r="A89" s="73" t="s">
        <v>150</v>
      </c>
      <c r="B89" s="74" t="s">
        <v>232</v>
      </c>
    </row>
    <row r="90" spans="1:2" ht="13.5" thickBot="1" x14ac:dyDescent="0.25">
      <c r="A90" s="75" t="s">
        <v>156</v>
      </c>
      <c r="B90" s="78" t="s">
        <v>1513</v>
      </c>
    </row>
    <row r="91" spans="1:2" x14ac:dyDescent="0.2">
      <c r="A91" s="64" t="s">
        <v>225</v>
      </c>
      <c r="B91" s="65" t="s">
        <v>257</v>
      </c>
    </row>
    <row r="92" spans="1:2" x14ac:dyDescent="0.2">
      <c r="A92" s="67" t="s">
        <v>227</v>
      </c>
      <c r="B92" s="68" t="s">
        <v>99</v>
      </c>
    </row>
    <row r="93" spans="1:2" ht="25.5" x14ac:dyDescent="0.2">
      <c r="A93" s="72" t="s">
        <v>228</v>
      </c>
      <c r="B93" s="71" t="s">
        <v>258</v>
      </c>
    </row>
    <row r="94" spans="1:2" x14ac:dyDescent="0.2">
      <c r="A94" s="72" t="s">
        <v>144</v>
      </c>
      <c r="B94" s="71" t="s">
        <v>249</v>
      </c>
    </row>
    <row r="95" spans="1:2" x14ac:dyDescent="0.2">
      <c r="A95" s="72" t="s">
        <v>147</v>
      </c>
      <c r="B95" s="71" t="s">
        <v>231</v>
      </c>
    </row>
    <row r="96" spans="1:2" ht="25.5" x14ac:dyDescent="0.2">
      <c r="A96" s="72" t="s">
        <v>148</v>
      </c>
      <c r="B96" s="71" t="s">
        <v>162</v>
      </c>
    </row>
    <row r="97" spans="1:2" ht="51" x14ac:dyDescent="0.2">
      <c r="A97" s="73" t="s">
        <v>150</v>
      </c>
      <c r="B97" s="74" t="s">
        <v>232</v>
      </c>
    </row>
    <row r="98" spans="1:2" ht="13.5" thickBot="1" x14ac:dyDescent="0.25">
      <c r="A98" s="75" t="s">
        <v>156</v>
      </c>
      <c r="B98" s="78" t="s">
        <v>1514</v>
      </c>
    </row>
    <row r="99" spans="1:2" x14ac:dyDescent="0.2">
      <c r="A99" s="64" t="s">
        <v>225</v>
      </c>
      <c r="B99" s="65" t="s">
        <v>259</v>
      </c>
    </row>
    <row r="100" spans="1:2" x14ac:dyDescent="0.2">
      <c r="A100" s="67" t="s">
        <v>227</v>
      </c>
      <c r="B100" s="68" t="s">
        <v>99</v>
      </c>
    </row>
    <row r="101" spans="1:2" x14ac:dyDescent="0.2">
      <c r="A101" s="72" t="s">
        <v>228</v>
      </c>
      <c r="B101" s="71" t="s">
        <v>256</v>
      </c>
    </row>
    <row r="102" spans="1:2" x14ac:dyDescent="0.2">
      <c r="A102" s="72" t="s">
        <v>144</v>
      </c>
      <c r="B102" s="71" t="s">
        <v>242</v>
      </c>
    </row>
    <row r="103" spans="1:2" x14ac:dyDescent="0.2">
      <c r="A103" s="72" t="s">
        <v>147</v>
      </c>
      <c r="B103" s="71" t="s">
        <v>231</v>
      </c>
    </row>
    <row r="104" spans="1:2" ht="25.5" x14ac:dyDescent="0.2">
      <c r="A104" s="72" t="s">
        <v>148</v>
      </c>
      <c r="B104" s="71" t="s">
        <v>162</v>
      </c>
    </row>
    <row r="105" spans="1:2" ht="51" x14ac:dyDescent="0.2">
      <c r="A105" s="73" t="s">
        <v>150</v>
      </c>
      <c r="B105" s="74" t="s">
        <v>236</v>
      </c>
    </row>
    <row r="106" spans="1:2" ht="13.5" thickBot="1" x14ac:dyDescent="0.25">
      <c r="A106" s="75" t="s">
        <v>156</v>
      </c>
      <c r="B106" s="78" t="s">
        <v>1515</v>
      </c>
    </row>
    <row r="107" spans="1:2" ht="25.5" x14ac:dyDescent="0.2">
      <c r="A107" s="64" t="s">
        <v>225</v>
      </c>
      <c r="B107" s="65" t="s">
        <v>260</v>
      </c>
    </row>
    <row r="108" spans="1:2" x14ac:dyDescent="0.2">
      <c r="A108" s="67" t="s">
        <v>227</v>
      </c>
      <c r="B108" s="68" t="s">
        <v>99</v>
      </c>
    </row>
    <row r="109" spans="1:2" ht="51" x14ac:dyDescent="0.2">
      <c r="A109" s="72" t="s">
        <v>228</v>
      </c>
      <c r="B109" s="71" t="s">
        <v>261</v>
      </c>
    </row>
    <row r="110" spans="1:2" x14ac:dyDescent="0.2">
      <c r="A110" s="72" t="s">
        <v>144</v>
      </c>
      <c r="B110" s="71" t="s">
        <v>249</v>
      </c>
    </row>
    <row r="111" spans="1:2" x14ac:dyDescent="0.2">
      <c r="A111" s="72" t="s">
        <v>147</v>
      </c>
      <c r="B111" s="71" t="s">
        <v>231</v>
      </c>
    </row>
    <row r="112" spans="1:2" ht="25.5" x14ac:dyDescent="0.2">
      <c r="A112" s="72" t="s">
        <v>148</v>
      </c>
      <c r="B112" s="71" t="s">
        <v>162</v>
      </c>
    </row>
    <row r="113" spans="1:2" ht="51" x14ac:dyDescent="0.2">
      <c r="A113" s="73" t="s">
        <v>150</v>
      </c>
      <c r="B113" s="74" t="s">
        <v>232</v>
      </c>
    </row>
    <row r="114" spans="1:2" ht="13.5" thickBot="1" x14ac:dyDescent="0.25">
      <c r="A114" s="75" t="s">
        <v>156</v>
      </c>
      <c r="B114" s="78" t="s">
        <v>1516</v>
      </c>
    </row>
    <row r="115" spans="1:2" x14ac:dyDescent="0.2">
      <c r="A115" s="64" t="s">
        <v>225</v>
      </c>
      <c r="B115" s="65" t="s">
        <v>262</v>
      </c>
    </row>
    <row r="116" spans="1:2" x14ac:dyDescent="0.2">
      <c r="A116" s="67" t="s">
        <v>227</v>
      </c>
      <c r="B116" s="68" t="s">
        <v>99</v>
      </c>
    </row>
    <row r="117" spans="1:2" ht="25.5" x14ac:dyDescent="0.2">
      <c r="A117" s="72" t="s">
        <v>228</v>
      </c>
      <c r="B117" s="71" t="s">
        <v>263</v>
      </c>
    </row>
    <row r="118" spans="1:2" x14ac:dyDescent="0.2">
      <c r="A118" s="72" t="s">
        <v>144</v>
      </c>
      <c r="B118" s="71" t="s">
        <v>249</v>
      </c>
    </row>
    <row r="119" spans="1:2" x14ac:dyDescent="0.2">
      <c r="A119" s="72" t="s">
        <v>147</v>
      </c>
      <c r="B119" s="71" t="s">
        <v>231</v>
      </c>
    </row>
    <row r="120" spans="1:2" ht="25.5" x14ac:dyDescent="0.2">
      <c r="A120" s="72" t="s">
        <v>148</v>
      </c>
      <c r="B120" s="71" t="s">
        <v>162</v>
      </c>
    </row>
    <row r="121" spans="1:2" ht="51" x14ac:dyDescent="0.2">
      <c r="A121" s="73" t="s">
        <v>150</v>
      </c>
      <c r="B121" s="74" t="s">
        <v>236</v>
      </c>
    </row>
    <row r="122" spans="1:2" ht="13.5" thickBot="1" x14ac:dyDescent="0.25">
      <c r="A122" s="75" t="s">
        <v>156</v>
      </c>
      <c r="B122" s="78" t="s">
        <v>1517</v>
      </c>
    </row>
    <row r="123" spans="1:2" ht="38.25" x14ac:dyDescent="0.2">
      <c r="A123" s="64" t="s">
        <v>225</v>
      </c>
      <c r="B123" s="65" t="s">
        <v>264</v>
      </c>
    </row>
    <row r="124" spans="1:2" x14ac:dyDescent="0.2">
      <c r="A124" s="67" t="s">
        <v>227</v>
      </c>
      <c r="B124" s="68" t="s">
        <v>99</v>
      </c>
    </row>
    <row r="125" spans="1:2" x14ac:dyDescent="0.2">
      <c r="A125" s="72" t="s">
        <v>228</v>
      </c>
      <c r="B125" s="71" t="s">
        <v>265</v>
      </c>
    </row>
    <row r="126" spans="1:2" x14ac:dyDescent="0.2">
      <c r="A126" s="72" t="s">
        <v>144</v>
      </c>
      <c r="B126" s="71" t="s">
        <v>249</v>
      </c>
    </row>
    <row r="127" spans="1:2" x14ac:dyDescent="0.2">
      <c r="A127" s="72" t="s">
        <v>147</v>
      </c>
      <c r="B127" s="71" t="s">
        <v>231</v>
      </c>
    </row>
    <row r="128" spans="1:2" ht="25.5" x14ac:dyDescent="0.2">
      <c r="A128" s="72" t="s">
        <v>148</v>
      </c>
      <c r="B128" s="71" t="s">
        <v>162</v>
      </c>
    </row>
    <row r="129" spans="1:2" ht="51" x14ac:dyDescent="0.2">
      <c r="A129" s="73" t="s">
        <v>150</v>
      </c>
      <c r="B129" s="74" t="s">
        <v>232</v>
      </c>
    </row>
    <row r="130" spans="1:2" ht="13.5" thickBot="1" x14ac:dyDescent="0.25">
      <c r="A130" s="75" t="s">
        <v>156</v>
      </c>
      <c r="B130" s="78" t="s">
        <v>1518</v>
      </c>
    </row>
    <row r="131" spans="1:2" x14ac:dyDescent="0.2">
      <c r="A131" s="64" t="s">
        <v>225</v>
      </c>
      <c r="B131" s="65" t="s">
        <v>266</v>
      </c>
    </row>
    <row r="132" spans="1:2" x14ac:dyDescent="0.2">
      <c r="A132" s="67" t="s">
        <v>227</v>
      </c>
      <c r="B132" s="68" t="s">
        <v>99</v>
      </c>
    </row>
    <row r="133" spans="1:2" x14ac:dyDescent="0.2">
      <c r="A133" s="72" t="s">
        <v>228</v>
      </c>
      <c r="B133" s="71" t="s">
        <v>267</v>
      </c>
    </row>
    <row r="134" spans="1:2" x14ac:dyDescent="0.2">
      <c r="A134" s="72" t="s">
        <v>144</v>
      </c>
      <c r="B134" s="71" t="s">
        <v>242</v>
      </c>
    </row>
    <row r="135" spans="1:2" x14ac:dyDescent="0.2">
      <c r="A135" s="72" t="s">
        <v>147</v>
      </c>
      <c r="B135" s="71" t="s">
        <v>231</v>
      </c>
    </row>
    <row r="136" spans="1:2" ht="25.5" x14ac:dyDescent="0.2">
      <c r="A136" s="72" t="s">
        <v>148</v>
      </c>
      <c r="B136" s="71" t="s">
        <v>162</v>
      </c>
    </row>
    <row r="137" spans="1:2" ht="51" x14ac:dyDescent="0.2">
      <c r="A137" s="73" t="s">
        <v>150</v>
      </c>
      <c r="B137" s="74" t="s">
        <v>232</v>
      </c>
    </row>
    <row r="138" spans="1:2" ht="13.5" thickBot="1" x14ac:dyDescent="0.25">
      <c r="A138" s="75" t="s">
        <v>156</v>
      </c>
      <c r="B138" s="78" t="s">
        <v>1519</v>
      </c>
    </row>
    <row r="139" spans="1:2" x14ac:dyDescent="0.2">
      <c r="A139" s="64" t="s">
        <v>225</v>
      </c>
      <c r="B139" s="65" t="s">
        <v>268</v>
      </c>
    </row>
    <row r="140" spans="1:2" x14ac:dyDescent="0.2">
      <c r="A140" s="67" t="s">
        <v>227</v>
      </c>
      <c r="B140" s="68" t="s">
        <v>99</v>
      </c>
    </row>
    <row r="141" spans="1:2" ht="63.75" x14ac:dyDescent="0.2">
      <c r="A141" s="72" t="s">
        <v>228</v>
      </c>
      <c r="B141" s="71" t="s">
        <v>269</v>
      </c>
    </row>
    <row r="142" spans="1:2" x14ac:dyDescent="0.2">
      <c r="A142" s="72" t="s">
        <v>144</v>
      </c>
      <c r="B142" s="71" t="s">
        <v>235</v>
      </c>
    </row>
    <row r="143" spans="1:2" x14ac:dyDescent="0.2">
      <c r="A143" s="72" t="s">
        <v>147</v>
      </c>
      <c r="B143" s="71" t="s">
        <v>231</v>
      </c>
    </row>
    <row r="144" spans="1:2" ht="25.5" x14ac:dyDescent="0.2">
      <c r="A144" s="72" t="s">
        <v>148</v>
      </c>
      <c r="B144" s="71" t="s">
        <v>162</v>
      </c>
    </row>
    <row r="145" spans="1:2" ht="25.5" x14ac:dyDescent="0.2">
      <c r="A145" s="73" t="s">
        <v>150</v>
      </c>
      <c r="B145" s="74"/>
    </row>
    <row r="146" spans="1:2" ht="13.5" thickBot="1" x14ac:dyDescent="0.25">
      <c r="A146" s="75" t="s">
        <v>156</v>
      </c>
      <c r="B146" s="78" t="s">
        <v>1520</v>
      </c>
    </row>
    <row r="147" spans="1:2" x14ac:dyDescent="0.2">
      <c r="A147" s="64" t="s">
        <v>225</v>
      </c>
      <c r="B147" s="65" t="s">
        <v>270</v>
      </c>
    </row>
    <row r="148" spans="1:2" x14ac:dyDescent="0.2">
      <c r="A148" s="67" t="s">
        <v>227</v>
      </c>
      <c r="B148" s="68" t="s">
        <v>99</v>
      </c>
    </row>
    <row r="149" spans="1:2" ht="191.25" x14ac:dyDescent="0.2">
      <c r="A149" s="72" t="s">
        <v>228</v>
      </c>
      <c r="B149" s="71" t="s">
        <v>271</v>
      </c>
    </row>
    <row r="150" spans="1:2" x14ac:dyDescent="0.2">
      <c r="A150" s="72" t="s">
        <v>144</v>
      </c>
      <c r="B150" s="71" t="s">
        <v>235</v>
      </c>
    </row>
    <row r="151" spans="1:2" x14ac:dyDescent="0.2">
      <c r="A151" s="72" t="s">
        <v>147</v>
      </c>
      <c r="B151" s="71" t="s">
        <v>231</v>
      </c>
    </row>
    <row r="152" spans="1:2" ht="25.5" x14ac:dyDescent="0.2">
      <c r="A152" s="72" t="s">
        <v>148</v>
      </c>
      <c r="B152" s="71" t="s">
        <v>162</v>
      </c>
    </row>
    <row r="153" spans="1:2" ht="51" x14ac:dyDescent="0.2">
      <c r="A153" s="73" t="s">
        <v>150</v>
      </c>
      <c r="B153" s="74" t="s">
        <v>232</v>
      </c>
    </row>
    <row r="154" spans="1:2" ht="13.5" thickBot="1" x14ac:dyDescent="0.25">
      <c r="A154" s="75" t="s">
        <v>156</v>
      </c>
      <c r="B154" s="78" t="s">
        <v>1521</v>
      </c>
    </row>
    <row r="155" spans="1:2" x14ac:dyDescent="0.2">
      <c r="A155" s="64" t="s">
        <v>225</v>
      </c>
      <c r="B155" s="65" t="s">
        <v>272</v>
      </c>
    </row>
    <row r="156" spans="1:2" x14ac:dyDescent="0.2">
      <c r="A156" s="67" t="s">
        <v>227</v>
      </c>
      <c r="B156" s="68" t="s">
        <v>101</v>
      </c>
    </row>
    <row r="157" spans="1:2" ht="51" x14ac:dyDescent="0.2">
      <c r="A157" s="72" t="s">
        <v>228</v>
      </c>
      <c r="B157" s="71" t="s">
        <v>273</v>
      </c>
    </row>
    <row r="158" spans="1:2" x14ac:dyDescent="0.2">
      <c r="A158" s="72" t="s">
        <v>144</v>
      </c>
      <c r="B158" s="71" t="s">
        <v>235</v>
      </c>
    </row>
    <row r="159" spans="1:2" x14ac:dyDescent="0.2">
      <c r="A159" s="72" t="s">
        <v>147</v>
      </c>
      <c r="B159" s="71" t="s">
        <v>231</v>
      </c>
    </row>
    <row r="160" spans="1:2" ht="25.5" x14ac:dyDescent="0.2">
      <c r="A160" s="72" t="s">
        <v>148</v>
      </c>
      <c r="B160" s="71" t="s">
        <v>162</v>
      </c>
    </row>
    <row r="161" spans="1:2" ht="51" x14ac:dyDescent="0.2">
      <c r="A161" s="73" t="s">
        <v>150</v>
      </c>
      <c r="B161" s="74" t="s">
        <v>232</v>
      </c>
    </row>
    <row r="162" spans="1:2" ht="13.5" thickBot="1" x14ac:dyDescent="0.25">
      <c r="A162" s="75" t="s">
        <v>156</v>
      </c>
      <c r="B162" s="78" t="s">
        <v>1522</v>
      </c>
    </row>
    <row r="163" spans="1:2" x14ac:dyDescent="0.2">
      <c r="A163" s="64" t="s">
        <v>225</v>
      </c>
      <c r="B163" s="65" t="s">
        <v>274</v>
      </c>
    </row>
    <row r="164" spans="1:2" x14ac:dyDescent="0.2">
      <c r="A164" s="67" t="s">
        <v>227</v>
      </c>
      <c r="B164" s="68" t="s">
        <v>101</v>
      </c>
    </row>
    <row r="165" spans="1:2" ht="25.5" x14ac:dyDescent="0.2">
      <c r="A165" s="72" t="s">
        <v>228</v>
      </c>
      <c r="B165" s="71" t="s">
        <v>275</v>
      </c>
    </row>
    <row r="166" spans="1:2" x14ac:dyDescent="0.2">
      <c r="A166" s="72" t="s">
        <v>144</v>
      </c>
      <c r="B166" s="71" t="s">
        <v>249</v>
      </c>
    </row>
    <row r="167" spans="1:2" x14ac:dyDescent="0.2">
      <c r="A167" s="72" t="s">
        <v>147</v>
      </c>
      <c r="B167" s="71" t="s">
        <v>231</v>
      </c>
    </row>
    <row r="168" spans="1:2" ht="25.5" x14ac:dyDescent="0.2">
      <c r="A168" s="72" t="s">
        <v>148</v>
      </c>
      <c r="B168" s="71" t="s">
        <v>162</v>
      </c>
    </row>
    <row r="169" spans="1:2" ht="51" x14ac:dyDescent="0.2">
      <c r="A169" s="73" t="s">
        <v>150</v>
      </c>
      <c r="B169" s="74" t="s">
        <v>236</v>
      </c>
    </row>
    <row r="170" spans="1:2" ht="13.5" thickBot="1" x14ac:dyDescent="0.25">
      <c r="A170" s="75" t="s">
        <v>156</v>
      </c>
      <c r="B170" s="78" t="s">
        <v>1523</v>
      </c>
    </row>
    <row r="171" spans="1:2" x14ac:dyDescent="0.2">
      <c r="A171" s="64" t="s">
        <v>225</v>
      </c>
      <c r="B171" s="65" t="s">
        <v>276</v>
      </c>
    </row>
    <row r="172" spans="1:2" x14ac:dyDescent="0.2">
      <c r="A172" s="67" t="s">
        <v>227</v>
      </c>
      <c r="B172" s="68" t="s">
        <v>103</v>
      </c>
    </row>
    <row r="173" spans="1:2" ht="51" x14ac:dyDescent="0.2">
      <c r="A173" s="72" t="s">
        <v>228</v>
      </c>
      <c r="B173" s="71" t="s">
        <v>277</v>
      </c>
    </row>
    <row r="174" spans="1:2" x14ac:dyDescent="0.2">
      <c r="A174" s="72" t="s">
        <v>144</v>
      </c>
      <c r="B174" s="71" t="s">
        <v>278</v>
      </c>
    </row>
    <row r="175" spans="1:2" x14ac:dyDescent="0.2">
      <c r="A175" s="72" t="s">
        <v>147</v>
      </c>
      <c r="B175" s="71" t="s">
        <v>231</v>
      </c>
    </row>
    <row r="176" spans="1:2" ht="25.5" x14ac:dyDescent="0.2">
      <c r="A176" s="72" t="s">
        <v>148</v>
      </c>
      <c r="B176" s="71" t="s">
        <v>162</v>
      </c>
    </row>
    <row r="177" spans="1:2" ht="51" x14ac:dyDescent="0.2">
      <c r="A177" s="73" t="s">
        <v>150</v>
      </c>
      <c r="B177" s="74" t="s">
        <v>236</v>
      </c>
    </row>
    <row r="178" spans="1:2" ht="13.5" thickBot="1" x14ac:dyDescent="0.25">
      <c r="A178" s="75" t="s">
        <v>156</v>
      </c>
      <c r="B178" s="78" t="s">
        <v>1524</v>
      </c>
    </row>
    <row r="179" spans="1:2" x14ac:dyDescent="0.2">
      <c r="A179" s="64" t="s">
        <v>225</v>
      </c>
      <c r="B179" s="65" t="s">
        <v>279</v>
      </c>
    </row>
    <row r="180" spans="1:2" x14ac:dyDescent="0.2">
      <c r="A180" s="67" t="s">
        <v>227</v>
      </c>
      <c r="B180" s="68" t="s">
        <v>107</v>
      </c>
    </row>
    <row r="181" spans="1:2" x14ac:dyDescent="0.2">
      <c r="A181" s="72" t="s">
        <v>228</v>
      </c>
      <c r="B181" s="71" t="s">
        <v>267</v>
      </c>
    </row>
    <row r="182" spans="1:2" x14ac:dyDescent="0.2">
      <c r="A182" s="72" t="s">
        <v>144</v>
      </c>
      <c r="B182" s="71" t="s">
        <v>249</v>
      </c>
    </row>
    <row r="183" spans="1:2" x14ac:dyDescent="0.2">
      <c r="A183" s="72" t="s">
        <v>147</v>
      </c>
      <c r="B183" s="71" t="s">
        <v>231</v>
      </c>
    </row>
    <row r="184" spans="1:2" ht="25.5" x14ac:dyDescent="0.2">
      <c r="A184" s="72" t="s">
        <v>148</v>
      </c>
      <c r="B184" s="71" t="s">
        <v>162</v>
      </c>
    </row>
    <row r="185" spans="1:2" ht="51" x14ac:dyDescent="0.2">
      <c r="A185" s="73" t="s">
        <v>150</v>
      </c>
      <c r="B185" s="74" t="s">
        <v>236</v>
      </c>
    </row>
    <row r="186" spans="1:2" ht="13.5" thickBot="1" x14ac:dyDescent="0.25">
      <c r="A186" s="75" t="s">
        <v>156</v>
      </c>
      <c r="B186" s="78" t="s">
        <v>1525</v>
      </c>
    </row>
    <row r="187" spans="1:2" x14ac:dyDescent="0.2">
      <c r="A187" s="64" t="s">
        <v>225</v>
      </c>
      <c r="B187" s="65" t="s">
        <v>280</v>
      </c>
    </row>
    <row r="188" spans="1:2" x14ac:dyDescent="0.2">
      <c r="A188" s="67" t="s">
        <v>227</v>
      </c>
      <c r="B188" s="68" t="s">
        <v>107</v>
      </c>
    </row>
    <row r="189" spans="1:2" ht="38.25" x14ac:dyDescent="0.2">
      <c r="A189" s="72" t="s">
        <v>228</v>
      </c>
      <c r="B189" s="71" t="s">
        <v>281</v>
      </c>
    </row>
    <row r="190" spans="1:2" x14ac:dyDescent="0.2">
      <c r="A190" s="72" t="s">
        <v>144</v>
      </c>
      <c r="B190" s="71" t="s">
        <v>249</v>
      </c>
    </row>
    <row r="191" spans="1:2" x14ac:dyDescent="0.2">
      <c r="A191" s="72" t="s">
        <v>147</v>
      </c>
      <c r="B191" s="71" t="s">
        <v>231</v>
      </c>
    </row>
    <row r="192" spans="1:2" ht="25.5" x14ac:dyDescent="0.2">
      <c r="A192" s="72" t="s">
        <v>148</v>
      </c>
      <c r="B192" s="71" t="s">
        <v>162</v>
      </c>
    </row>
    <row r="193" spans="1:2" ht="51" x14ac:dyDescent="0.2">
      <c r="A193" s="73" t="s">
        <v>150</v>
      </c>
      <c r="B193" s="74" t="s">
        <v>232</v>
      </c>
    </row>
    <row r="194" spans="1:2" ht="13.5" thickBot="1" x14ac:dyDescent="0.25">
      <c r="A194" s="75" t="s">
        <v>156</v>
      </c>
      <c r="B194" s="78" t="s">
        <v>1526</v>
      </c>
    </row>
    <row r="195" spans="1:2" x14ac:dyDescent="0.2">
      <c r="A195" s="64" t="s">
        <v>225</v>
      </c>
      <c r="B195" s="65" t="s">
        <v>282</v>
      </c>
    </row>
    <row r="196" spans="1:2" x14ac:dyDescent="0.2">
      <c r="A196" s="67" t="s">
        <v>227</v>
      </c>
      <c r="B196" s="68" t="s">
        <v>93</v>
      </c>
    </row>
    <row r="197" spans="1:2" x14ac:dyDescent="0.2">
      <c r="A197" s="72" t="s">
        <v>228</v>
      </c>
      <c r="B197" s="71" t="s">
        <v>283</v>
      </c>
    </row>
    <row r="198" spans="1:2" x14ac:dyDescent="0.2">
      <c r="A198" s="72" t="s">
        <v>144</v>
      </c>
      <c r="B198" s="71" t="s">
        <v>284</v>
      </c>
    </row>
    <row r="199" spans="1:2" x14ac:dyDescent="0.2">
      <c r="A199" s="72" t="s">
        <v>147</v>
      </c>
      <c r="B199" s="71" t="s">
        <v>231</v>
      </c>
    </row>
    <row r="200" spans="1:2" ht="25.5" x14ac:dyDescent="0.2">
      <c r="A200" s="72" t="s">
        <v>148</v>
      </c>
      <c r="B200" s="71" t="s">
        <v>162</v>
      </c>
    </row>
    <row r="201" spans="1:2" ht="51" x14ac:dyDescent="0.2">
      <c r="A201" s="73" t="s">
        <v>150</v>
      </c>
      <c r="B201" s="74" t="s">
        <v>232</v>
      </c>
    </row>
    <row r="202" spans="1:2" ht="13.5" thickBot="1" x14ac:dyDescent="0.25">
      <c r="A202" s="75" t="s">
        <v>156</v>
      </c>
      <c r="B202" s="78">
        <v>8</v>
      </c>
    </row>
    <row r="203" spans="1:2" x14ac:dyDescent="0.2">
      <c r="A203" s="64" t="s">
        <v>225</v>
      </c>
      <c r="B203" s="65" t="s">
        <v>285</v>
      </c>
    </row>
    <row r="204" spans="1:2" x14ac:dyDescent="0.2">
      <c r="A204" s="67" t="s">
        <v>227</v>
      </c>
      <c r="B204" s="68" t="s">
        <v>93</v>
      </c>
    </row>
    <row r="205" spans="1:2" x14ac:dyDescent="0.2">
      <c r="A205" s="72" t="s">
        <v>228</v>
      </c>
      <c r="B205" s="71" t="s">
        <v>283</v>
      </c>
    </row>
    <row r="206" spans="1:2" x14ac:dyDescent="0.2">
      <c r="A206" s="72" t="s">
        <v>144</v>
      </c>
      <c r="B206" s="71" t="s">
        <v>254</v>
      </c>
    </row>
    <row r="207" spans="1:2" x14ac:dyDescent="0.2">
      <c r="A207" s="72" t="s">
        <v>147</v>
      </c>
      <c r="B207" s="71" t="s">
        <v>231</v>
      </c>
    </row>
    <row r="208" spans="1:2" ht="25.5" x14ac:dyDescent="0.2">
      <c r="A208" s="72" t="s">
        <v>148</v>
      </c>
      <c r="B208" s="71" t="s">
        <v>162</v>
      </c>
    </row>
    <row r="209" spans="1:2" ht="51" x14ac:dyDescent="0.2">
      <c r="A209" s="73" t="s">
        <v>150</v>
      </c>
      <c r="B209" s="74" t="s">
        <v>236</v>
      </c>
    </row>
    <row r="210" spans="1:2" ht="13.5" thickBot="1" x14ac:dyDescent="0.25">
      <c r="A210" s="75" t="s">
        <v>156</v>
      </c>
      <c r="B210" s="78" t="s">
        <v>1508</v>
      </c>
    </row>
    <row r="211" spans="1:2" x14ac:dyDescent="0.2">
      <c r="A211" s="64" t="s">
        <v>225</v>
      </c>
      <c r="B211" s="65" t="s">
        <v>286</v>
      </c>
    </row>
    <row r="212" spans="1:2" x14ac:dyDescent="0.2">
      <c r="A212" s="67" t="s">
        <v>227</v>
      </c>
      <c r="B212" s="68" t="s">
        <v>93</v>
      </c>
    </row>
    <row r="213" spans="1:2" x14ac:dyDescent="0.2">
      <c r="A213" s="72" t="s">
        <v>228</v>
      </c>
      <c r="B213" s="71" t="s">
        <v>283</v>
      </c>
    </row>
    <row r="214" spans="1:2" x14ac:dyDescent="0.2">
      <c r="A214" s="72" t="s">
        <v>144</v>
      </c>
      <c r="B214" s="71" t="s">
        <v>254</v>
      </c>
    </row>
    <row r="215" spans="1:2" x14ac:dyDescent="0.2">
      <c r="A215" s="72" t="s">
        <v>147</v>
      </c>
      <c r="B215" s="71" t="s">
        <v>231</v>
      </c>
    </row>
    <row r="216" spans="1:2" ht="25.5" x14ac:dyDescent="0.2">
      <c r="A216" s="72" t="s">
        <v>148</v>
      </c>
      <c r="B216" s="71" t="s">
        <v>162</v>
      </c>
    </row>
    <row r="217" spans="1:2" ht="51" x14ac:dyDescent="0.2">
      <c r="A217" s="73" t="s">
        <v>150</v>
      </c>
      <c r="B217" s="74" t="s">
        <v>232</v>
      </c>
    </row>
    <row r="218" spans="1:2" ht="13.5" thickBot="1" x14ac:dyDescent="0.25">
      <c r="A218" s="75" t="s">
        <v>156</v>
      </c>
      <c r="B218" s="78" t="s">
        <v>1510</v>
      </c>
    </row>
    <row r="219" spans="1:2" x14ac:dyDescent="0.2">
      <c r="A219" s="64" t="s">
        <v>225</v>
      </c>
      <c r="B219" s="65" t="s">
        <v>287</v>
      </c>
    </row>
    <row r="220" spans="1:2" x14ac:dyDescent="0.2">
      <c r="A220" s="67" t="s">
        <v>227</v>
      </c>
      <c r="B220" s="68" t="s">
        <v>95</v>
      </c>
    </row>
    <row r="221" spans="1:2" x14ac:dyDescent="0.2">
      <c r="A221" s="72" t="s">
        <v>228</v>
      </c>
      <c r="B221" s="71" t="s">
        <v>288</v>
      </c>
    </row>
    <row r="222" spans="1:2" x14ac:dyDescent="0.2">
      <c r="A222" s="72" t="s">
        <v>144</v>
      </c>
      <c r="B222" s="71" t="s">
        <v>254</v>
      </c>
    </row>
    <row r="223" spans="1:2" x14ac:dyDescent="0.2">
      <c r="A223" s="72" t="s">
        <v>147</v>
      </c>
      <c r="B223" s="71" t="s">
        <v>231</v>
      </c>
    </row>
    <row r="224" spans="1:2" ht="25.5" x14ac:dyDescent="0.2">
      <c r="A224" s="72" t="s">
        <v>148</v>
      </c>
      <c r="B224" s="71" t="s">
        <v>162</v>
      </c>
    </row>
    <row r="225" spans="1:2" ht="51" x14ac:dyDescent="0.2">
      <c r="A225" s="73" t="s">
        <v>150</v>
      </c>
      <c r="B225" s="74" t="s">
        <v>232</v>
      </c>
    </row>
    <row r="226" spans="1:2" ht="13.5" thickBot="1" x14ac:dyDescent="0.25">
      <c r="A226" s="75" t="s">
        <v>156</v>
      </c>
      <c r="B226" s="78" t="s">
        <v>1527</v>
      </c>
    </row>
    <row r="227" spans="1:2" x14ac:dyDescent="0.2">
      <c r="A227" s="64" t="s">
        <v>225</v>
      </c>
      <c r="B227" s="65" t="s">
        <v>289</v>
      </c>
    </row>
    <row r="228" spans="1:2" x14ac:dyDescent="0.2">
      <c r="A228" s="67" t="s">
        <v>227</v>
      </c>
      <c r="B228" s="68" t="s">
        <v>95</v>
      </c>
    </row>
    <row r="229" spans="1:2" x14ac:dyDescent="0.2">
      <c r="A229" s="72" t="s">
        <v>228</v>
      </c>
      <c r="B229" s="71" t="s">
        <v>288</v>
      </c>
    </row>
    <row r="230" spans="1:2" x14ac:dyDescent="0.2">
      <c r="A230" s="72" t="s">
        <v>144</v>
      </c>
      <c r="B230" s="71" t="s">
        <v>290</v>
      </c>
    </row>
    <row r="231" spans="1:2" x14ac:dyDescent="0.2">
      <c r="A231" s="72" t="s">
        <v>147</v>
      </c>
      <c r="B231" s="71" t="s">
        <v>231</v>
      </c>
    </row>
    <row r="232" spans="1:2" ht="25.5" x14ac:dyDescent="0.2">
      <c r="A232" s="72" t="s">
        <v>148</v>
      </c>
      <c r="B232" s="71" t="s">
        <v>162</v>
      </c>
    </row>
    <row r="233" spans="1:2" ht="51" x14ac:dyDescent="0.2">
      <c r="A233" s="73" t="s">
        <v>150</v>
      </c>
      <c r="B233" s="74" t="s">
        <v>232</v>
      </c>
    </row>
    <row r="234" spans="1:2" ht="13.5" thickBot="1" x14ac:dyDescent="0.25">
      <c r="A234" s="75" t="s">
        <v>156</v>
      </c>
      <c r="B234" s="78" t="s">
        <v>1528</v>
      </c>
    </row>
    <row r="235" spans="1:2" x14ac:dyDescent="0.2">
      <c r="A235" s="64" t="s">
        <v>225</v>
      </c>
      <c r="B235" s="65" t="s">
        <v>289</v>
      </c>
    </row>
    <row r="236" spans="1:2" x14ac:dyDescent="0.2">
      <c r="A236" s="67" t="s">
        <v>227</v>
      </c>
      <c r="B236" s="68" t="s">
        <v>95</v>
      </c>
    </row>
    <row r="237" spans="1:2" x14ac:dyDescent="0.2">
      <c r="A237" s="72" t="s">
        <v>228</v>
      </c>
      <c r="B237" s="71" t="s">
        <v>288</v>
      </c>
    </row>
    <row r="238" spans="1:2" x14ac:dyDescent="0.2">
      <c r="A238" s="72" t="s">
        <v>144</v>
      </c>
      <c r="B238" s="77">
        <v>43404</v>
      </c>
    </row>
    <row r="239" spans="1:2" x14ac:dyDescent="0.2">
      <c r="A239" s="72" t="s">
        <v>147</v>
      </c>
      <c r="B239" s="71" t="s">
        <v>231</v>
      </c>
    </row>
    <row r="240" spans="1:2" ht="25.5" x14ac:dyDescent="0.2">
      <c r="A240" s="72" t="s">
        <v>148</v>
      </c>
      <c r="B240" s="71" t="s">
        <v>162</v>
      </c>
    </row>
    <row r="241" spans="1:2" ht="51" x14ac:dyDescent="0.2">
      <c r="A241" s="73" t="s">
        <v>150</v>
      </c>
      <c r="B241" s="74" t="s">
        <v>291</v>
      </c>
    </row>
    <row r="242" spans="1:2" ht="13.5" thickBot="1" x14ac:dyDescent="0.25">
      <c r="A242" s="75" t="s">
        <v>156</v>
      </c>
      <c r="B242" s="78" t="s">
        <v>1529</v>
      </c>
    </row>
    <row r="243" spans="1:2" x14ac:dyDescent="0.2">
      <c r="A243" s="64" t="s">
        <v>225</v>
      </c>
      <c r="B243" s="65" t="s">
        <v>292</v>
      </c>
    </row>
    <row r="244" spans="1:2" x14ac:dyDescent="0.2">
      <c r="A244" s="67" t="s">
        <v>227</v>
      </c>
      <c r="B244" s="68" t="s">
        <v>95</v>
      </c>
    </row>
    <row r="245" spans="1:2" x14ac:dyDescent="0.2">
      <c r="A245" s="72" t="s">
        <v>228</v>
      </c>
      <c r="B245" s="71" t="s">
        <v>293</v>
      </c>
    </row>
    <row r="246" spans="1:2" x14ac:dyDescent="0.2">
      <c r="A246" s="72" t="s">
        <v>144</v>
      </c>
      <c r="B246" s="71" t="s">
        <v>254</v>
      </c>
    </row>
    <row r="247" spans="1:2" x14ac:dyDescent="0.2">
      <c r="A247" s="72" t="s">
        <v>147</v>
      </c>
      <c r="B247" s="71" t="s">
        <v>294</v>
      </c>
    </row>
    <row r="248" spans="1:2" ht="25.5" x14ac:dyDescent="0.2">
      <c r="A248" s="72" t="s">
        <v>148</v>
      </c>
      <c r="B248" s="71" t="s">
        <v>162</v>
      </c>
    </row>
    <row r="249" spans="1:2" ht="51" x14ac:dyDescent="0.2">
      <c r="A249" s="73" t="s">
        <v>150</v>
      </c>
      <c r="B249" s="74" t="s">
        <v>232</v>
      </c>
    </row>
    <row r="250" spans="1:2" ht="13.5" thickBot="1" x14ac:dyDescent="0.25">
      <c r="A250" s="75" t="s">
        <v>156</v>
      </c>
      <c r="B250" s="78" t="s">
        <v>1530</v>
      </c>
    </row>
    <row r="251" spans="1:2" x14ac:dyDescent="0.2">
      <c r="A251" s="64" t="s">
        <v>225</v>
      </c>
      <c r="B251" s="65" t="s">
        <v>295</v>
      </c>
    </row>
    <row r="252" spans="1:2" x14ac:dyDescent="0.2">
      <c r="A252" s="67" t="s">
        <v>227</v>
      </c>
      <c r="B252" s="68" t="s">
        <v>95</v>
      </c>
    </row>
    <row r="253" spans="1:2" x14ac:dyDescent="0.2">
      <c r="A253" s="72" t="s">
        <v>228</v>
      </c>
      <c r="B253" s="71" t="s">
        <v>296</v>
      </c>
    </row>
    <row r="254" spans="1:2" x14ac:dyDescent="0.2">
      <c r="A254" s="72" t="s">
        <v>144</v>
      </c>
      <c r="B254" s="71" t="s">
        <v>297</v>
      </c>
    </row>
    <row r="255" spans="1:2" x14ac:dyDescent="0.2">
      <c r="A255" s="72" t="s">
        <v>147</v>
      </c>
      <c r="B255" s="71" t="s">
        <v>231</v>
      </c>
    </row>
    <row r="256" spans="1:2" ht="25.5" x14ac:dyDescent="0.2">
      <c r="A256" s="72" t="s">
        <v>148</v>
      </c>
      <c r="B256" s="71" t="s">
        <v>162</v>
      </c>
    </row>
    <row r="257" spans="1:2" ht="51" x14ac:dyDescent="0.2">
      <c r="A257" s="73" t="s">
        <v>150</v>
      </c>
      <c r="B257" s="74" t="s">
        <v>236</v>
      </c>
    </row>
    <row r="258" spans="1:2" ht="13.5" thickBot="1" x14ac:dyDescent="0.25">
      <c r="A258" s="75" t="s">
        <v>156</v>
      </c>
      <c r="B258" s="78" t="s">
        <v>1531</v>
      </c>
    </row>
    <row r="259" spans="1:2" x14ac:dyDescent="0.2">
      <c r="A259" s="64" t="s">
        <v>225</v>
      </c>
      <c r="B259" s="65" t="s">
        <v>295</v>
      </c>
    </row>
    <row r="260" spans="1:2" x14ac:dyDescent="0.2">
      <c r="A260" s="67" t="s">
        <v>227</v>
      </c>
      <c r="B260" s="68" t="s">
        <v>95</v>
      </c>
    </row>
    <row r="261" spans="1:2" x14ac:dyDescent="0.2">
      <c r="A261" s="72" t="s">
        <v>228</v>
      </c>
      <c r="B261" s="71" t="s">
        <v>296</v>
      </c>
    </row>
    <row r="262" spans="1:2" x14ac:dyDescent="0.2">
      <c r="A262" s="72" t="s">
        <v>144</v>
      </c>
      <c r="B262" s="77">
        <v>43404</v>
      </c>
    </row>
    <row r="263" spans="1:2" x14ac:dyDescent="0.2">
      <c r="A263" s="72" t="s">
        <v>147</v>
      </c>
      <c r="B263" s="71" t="s">
        <v>231</v>
      </c>
    </row>
    <row r="264" spans="1:2" ht="25.5" x14ac:dyDescent="0.2">
      <c r="A264" s="72" t="s">
        <v>148</v>
      </c>
      <c r="B264" s="71" t="s">
        <v>162</v>
      </c>
    </row>
    <row r="265" spans="1:2" ht="51" x14ac:dyDescent="0.2">
      <c r="A265" s="73" t="s">
        <v>150</v>
      </c>
      <c r="B265" s="74" t="s">
        <v>236</v>
      </c>
    </row>
    <row r="266" spans="1:2" ht="13.5" thickBot="1" x14ac:dyDescent="0.25">
      <c r="A266" s="75" t="s">
        <v>156</v>
      </c>
      <c r="B266" s="78" t="s">
        <v>1529</v>
      </c>
    </row>
    <row r="267" spans="1:2" x14ac:dyDescent="0.2">
      <c r="A267" s="64" t="s">
        <v>225</v>
      </c>
      <c r="B267" s="65" t="s">
        <v>298</v>
      </c>
    </row>
    <row r="268" spans="1:2" x14ac:dyDescent="0.2">
      <c r="A268" s="67" t="s">
        <v>227</v>
      </c>
      <c r="B268" s="68" t="s">
        <v>95</v>
      </c>
    </row>
    <row r="269" spans="1:2" x14ac:dyDescent="0.2">
      <c r="A269" s="72" t="s">
        <v>228</v>
      </c>
      <c r="B269" s="71" t="s">
        <v>296</v>
      </c>
    </row>
    <row r="270" spans="1:2" x14ac:dyDescent="0.2">
      <c r="A270" s="72" t="s">
        <v>144</v>
      </c>
      <c r="B270" s="77">
        <v>43404</v>
      </c>
    </row>
    <row r="271" spans="1:2" x14ac:dyDescent="0.2">
      <c r="A271" s="72" t="s">
        <v>147</v>
      </c>
      <c r="B271" s="71" t="s">
        <v>231</v>
      </c>
    </row>
    <row r="272" spans="1:2" ht="25.5" x14ac:dyDescent="0.2">
      <c r="A272" s="72" t="s">
        <v>148</v>
      </c>
      <c r="B272" s="71" t="s">
        <v>162</v>
      </c>
    </row>
    <row r="273" spans="1:2" ht="51" x14ac:dyDescent="0.2">
      <c r="A273" s="73" t="s">
        <v>150</v>
      </c>
      <c r="B273" s="74" t="s">
        <v>236</v>
      </c>
    </row>
    <row r="274" spans="1:2" ht="13.5" thickBot="1" x14ac:dyDescent="0.25">
      <c r="A274" s="75" t="s">
        <v>156</v>
      </c>
      <c r="B274" s="78" t="s">
        <v>1532</v>
      </c>
    </row>
    <row r="275" spans="1:2" x14ac:dyDescent="0.2">
      <c r="A275" s="64" t="s">
        <v>225</v>
      </c>
      <c r="B275" s="65" t="s">
        <v>299</v>
      </c>
    </row>
    <row r="276" spans="1:2" x14ac:dyDescent="0.2">
      <c r="A276" s="67" t="s">
        <v>227</v>
      </c>
      <c r="B276" s="68" t="s">
        <v>93</v>
      </c>
    </row>
    <row r="277" spans="1:2" ht="38.25" x14ac:dyDescent="0.2">
      <c r="A277" s="72" t="s">
        <v>228</v>
      </c>
      <c r="B277" s="71" t="s">
        <v>300</v>
      </c>
    </row>
    <row r="278" spans="1:2" x14ac:dyDescent="0.2">
      <c r="A278" s="72" t="s">
        <v>144</v>
      </c>
      <c r="B278" s="71" t="s">
        <v>254</v>
      </c>
    </row>
    <row r="279" spans="1:2" x14ac:dyDescent="0.2">
      <c r="A279" s="72" t="s">
        <v>147</v>
      </c>
      <c r="B279" s="71" t="s">
        <v>294</v>
      </c>
    </row>
    <row r="280" spans="1:2" ht="25.5" x14ac:dyDescent="0.2">
      <c r="A280" s="72" t="s">
        <v>148</v>
      </c>
      <c r="B280" s="71" t="s">
        <v>162</v>
      </c>
    </row>
    <row r="281" spans="1:2" ht="51" x14ac:dyDescent="0.2">
      <c r="A281" s="73" t="s">
        <v>150</v>
      </c>
      <c r="B281" s="74" t="s">
        <v>232</v>
      </c>
    </row>
    <row r="282" spans="1:2" ht="13.5" thickBot="1" x14ac:dyDescent="0.25">
      <c r="A282" s="75" t="s">
        <v>156</v>
      </c>
      <c r="B282" s="78" t="s">
        <v>1533</v>
      </c>
    </row>
    <row r="283" spans="1:2" x14ac:dyDescent="0.2">
      <c r="A283" s="64" t="s">
        <v>225</v>
      </c>
      <c r="B283" s="65" t="s">
        <v>301</v>
      </c>
    </row>
    <row r="284" spans="1:2" x14ac:dyDescent="0.2">
      <c r="A284" s="67" t="s">
        <v>227</v>
      </c>
      <c r="B284" s="68" t="s">
        <v>93</v>
      </c>
    </row>
    <row r="285" spans="1:2" x14ac:dyDescent="0.2">
      <c r="A285" s="72" t="s">
        <v>228</v>
      </c>
      <c r="B285" s="71" t="s">
        <v>302</v>
      </c>
    </row>
    <row r="286" spans="1:2" x14ac:dyDescent="0.2">
      <c r="A286" s="72" t="s">
        <v>144</v>
      </c>
      <c r="B286" s="77">
        <v>43297</v>
      </c>
    </row>
    <row r="287" spans="1:2" x14ac:dyDescent="0.2">
      <c r="A287" s="72" t="s">
        <v>147</v>
      </c>
      <c r="B287" s="71" t="s">
        <v>231</v>
      </c>
    </row>
    <row r="288" spans="1:2" ht="25.5" x14ac:dyDescent="0.2">
      <c r="A288" s="72" t="s">
        <v>148</v>
      </c>
      <c r="B288" s="71" t="s">
        <v>162</v>
      </c>
    </row>
    <row r="289" spans="1:2" ht="51" x14ac:dyDescent="0.2">
      <c r="A289" s="73" t="s">
        <v>150</v>
      </c>
      <c r="B289" s="74" t="s">
        <v>232</v>
      </c>
    </row>
    <row r="290" spans="1:2" ht="13.5" thickBot="1" x14ac:dyDescent="0.25">
      <c r="A290" s="75" t="s">
        <v>156</v>
      </c>
      <c r="B290" s="78" t="s">
        <v>1534</v>
      </c>
    </row>
    <row r="291" spans="1:2" x14ac:dyDescent="0.2">
      <c r="A291" s="64" t="s">
        <v>225</v>
      </c>
      <c r="B291" s="65" t="s">
        <v>303</v>
      </c>
    </row>
    <row r="292" spans="1:2" x14ac:dyDescent="0.2">
      <c r="A292" s="67" t="s">
        <v>227</v>
      </c>
      <c r="B292" s="68" t="s">
        <v>93</v>
      </c>
    </row>
    <row r="293" spans="1:2" x14ac:dyDescent="0.2">
      <c r="A293" s="72" t="s">
        <v>228</v>
      </c>
      <c r="B293" s="71" t="s">
        <v>302</v>
      </c>
    </row>
    <row r="294" spans="1:2" x14ac:dyDescent="0.2">
      <c r="A294" s="72" t="s">
        <v>144</v>
      </c>
      <c r="B294" s="77">
        <v>43404</v>
      </c>
    </row>
    <row r="295" spans="1:2" x14ac:dyDescent="0.2">
      <c r="A295" s="72" t="s">
        <v>147</v>
      </c>
      <c r="B295" s="71" t="s">
        <v>231</v>
      </c>
    </row>
    <row r="296" spans="1:2" ht="25.5" x14ac:dyDescent="0.2">
      <c r="A296" s="72" t="s">
        <v>148</v>
      </c>
      <c r="B296" s="71" t="s">
        <v>162</v>
      </c>
    </row>
    <row r="297" spans="1:2" ht="51" x14ac:dyDescent="0.2">
      <c r="A297" s="73" t="s">
        <v>150</v>
      </c>
      <c r="B297" s="74" t="s">
        <v>232</v>
      </c>
    </row>
    <row r="298" spans="1:2" ht="13.5" thickBot="1" x14ac:dyDescent="0.25">
      <c r="A298" s="75" t="s">
        <v>156</v>
      </c>
      <c r="B298" s="78" t="s">
        <v>1527</v>
      </c>
    </row>
    <row r="299" spans="1:2" ht="25.5" x14ac:dyDescent="0.2">
      <c r="A299" s="64" t="s">
        <v>225</v>
      </c>
      <c r="B299" s="65" t="s">
        <v>304</v>
      </c>
    </row>
    <row r="300" spans="1:2" x14ac:dyDescent="0.2">
      <c r="A300" s="67" t="s">
        <v>227</v>
      </c>
      <c r="B300" s="68" t="s">
        <v>93</v>
      </c>
    </row>
    <row r="301" spans="1:2" x14ac:dyDescent="0.2">
      <c r="A301" s="72" t="s">
        <v>228</v>
      </c>
      <c r="B301" s="71" t="s">
        <v>305</v>
      </c>
    </row>
    <row r="302" spans="1:2" x14ac:dyDescent="0.2">
      <c r="A302" s="72" t="s">
        <v>144</v>
      </c>
      <c r="B302" s="77">
        <v>43404</v>
      </c>
    </row>
    <row r="303" spans="1:2" x14ac:dyDescent="0.2">
      <c r="A303" s="72" t="s">
        <v>147</v>
      </c>
      <c r="B303" s="71" t="s">
        <v>231</v>
      </c>
    </row>
    <row r="304" spans="1:2" ht="25.5" x14ac:dyDescent="0.2">
      <c r="A304" s="72" t="s">
        <v>148</v>
      </c>
      <c r="B304" s="71" t="s">
        <v>162</v>
      </c>
    </row>
    <row r="305" spans="1:2" ht="51" x14ac:dyDescent="0.2">
      <c r="A305" s="73" t="s">
        <v>150</v>
      </c>
      <c r="B305" s="74" t="s">
        <v>232</v>
      </c>
    </row>
    <row r="306" spans="1:2" ht="13.5" thickBot="1" x14ac:dyDescent="0.25">
      <c r="A306" s="75" t="s">
        <v>156</v>
      </c>
      <c r="B306" s="78" t="s">
        <v>1503</v>
      </c>
    </row>
    <row r="307" spans="1:2" x14ac:dyDescent="0.2">
      <c r="A307" s="64" t="s">
        <v>225</v>
      </c>
      <c r="B307" s="65" t="s">
        <v>299</v>
      </c>
    </row>
    <row r="308" spans="1:2" x14ac:dyDescent="0.2">
      <c r="A308" s="67" t="s">
        <v>227</v>
      </c>
      <c r="B308" s="68" t="s">
        <v>93</v>
      </c>
    </row>
    <row r="309" spans="1:2" x14ac:dyDescent="0.2">
      <c r="A309" s="72" t="s">
        <v>228</v>
      </c>
      <c r="B309" s="71" t="s">
        <v>293</v>
      </c>
    </row>
    <row r="310" spans="1:2" x14ac:dyDescent="0.2">
      <c r="A310" s="72" t="s">
        <v>144</v>
      </c>
      <c r="B310" s="71" t="s">
        <v>306</v>
      </c>
    </row>
    <row r="311" spans="1:2" x14ac:dyDescent="0.2">
      <c r="A311" s="72" t="s">
        <v>147</v>
      </c>
      <c r="B311" s="71" t="s">
        <v>231</v>
      </c>
    </row>
    <row r="312" spans="1:2" ht="25.5" x14ac:dyDescent="0.2">
      <c r="A312" s="72" t="s">
        <v>148</v>
      </c>
      <c r="B312" s="71" t="s">
        <v>162</v>
      </c>
    </row>
    <row r="313" spans="1:2" ht="51" x14ac:dyDescent="0.2">
      <c r="A313" s="73" t="s">
        <v>150</v>
      </c>
      <c r="B313" s="74" t="s">
        <v>232</v>
      </c>
    </row>
    <row r="314" spans="1:2" ht="13.5" thickBot="1" x14ac:dyDescent="0.25">
      <c r="A314" s="75" t="s">
        <v>156</v>
      </c>
      <c r="B314" s="78" t="s">
        <v>1535</v>
      </c>
    </row>
    <row r="315" spans="1:2" x14ac:dyDescent="0.2">
      <c r="A315" s="64" t="s">
        <v>225</v>
      </c>
      <c r="B315" s="65" t="s">
        <v>307</v>
      </c>
    </row>
    <row r="316" spans="1:2" x14ac:dyDescent="0.2">
      <c r="A316" s="67" t="s">
        <v>227</v>
      </c>
      <c r="B316" s="68" t="s">
        <v>93</v>
      </c>
    </row>
    <row r="317" spans="1:2" x14ac:dyDescent="0.2">
      <c r="A317" s="72" t="s">
        <v>228</v>
      </c>
      <c r="B317" s="71" t="s">
        <v>293</v>
      </c>
    </row>
    <row r="318" spans="1:2" x14ac:dyDescent="0.2">
      <c r="A318" s="72" t="s">
        <v>144</v>
      </c>
      <c r="B318" s="77">
        <v>43364</v>
      </c>
    </row>
    <row r="319" spans="1:2" x14ac:dyDescent="0.2">
      <c r="A319" s="72" t="s">
        <v>147</v>
      </c>
      <c r="B319" s="71" t="s">
        <v>231</v>
      </c>
    </row>
    <row r="320" spans="1:2" ht="25.5" x14ac:dyDescent="0.2">
      <c r="A320" s="72" t="s">
        <v>148</v>
      </c>
      <c r="B320" s="71" t="s">
        <v>162</v>
      </c>
    </row>
    <row r="321" spans="1:2" ht="51" x14ac:dyDescent="0.2">
      <c r="A321" s="73" t="s">
        <v>150</v>
      </c>
      <c r="B321" s="74" t="s">
        <v>232</v>
      </c>
    </row>
    <row r="322" spans="1:2" ht="13.5" thickBot="1" x14ac:dyDescent="0.25">
      <c r="A322" s="75" t="s">
        <v>156</v>
      </c>
      <c r="B322" s="78" t="s">
        <v>1536</v>
      </c>
    </row>
    <row r="323" spans="1:2" x14ac:dyDescent="0.2">
      <c r="A323" s="64" t="s">
        <v>225</v>
      </c>
      <c r="B323" s="65" t="s">
        <v>308</v>
      </c>
    </row>
    <row r="324" spans="1:2" x14ac:dyDescent="0.2">
      <c r="A324" s="67" t="s">
        <v>227</v>
      </c>
      <c r="B324" s="68" t="s">
        <v>93</v>
      </c>
    </row>
    <row r="325" spans="1:2" ht="25.5" x14ac:dyDescent="0.2">
      <c r="A325" s="72" t="s">
        <v>228</v>
      </c>
      <c r="B325" s="71" t="s">
        <v>309</v>
      </c>
    </row>
    <row r="326" spans="1:2" x14ac:dyDescent="0.2">
      <c r="A326" s="72" t="s">
        <v>144</v>
      </c>
      <c r="B326" s="71" t="s">
        <v>254</v>
      </c>
    </row>
    <row r="327" spans="1:2" x14ac:dyDescent="0.2">
      <c r="A327" s="72" t="s">
        <v>147</v>
      </c>
      <c r="B327" s="71" t="s">
        <v>231</v>
      </c>
    </row>
    <row r="328" spans="1:2" ht="25.5" x14ac:dyDescent="0.2">
      <c r="A328" s="72" t="s">
        <v>148</v>
      </c>
      <c r="B328" s="71" t="s">
        <v>162</v>
      </c>
    </row>
    <row r="329" spans="1:2" ht="51" x14ac:dyDescent="0.2">
      <c r="A329" s="73" t="s">
        <v>150</v>
      </c>
      <c r="B329" s="74" t="s">
        <v>232</v>
      </c>
    </row>
    <row r="330" spans="1:2" ht="13.5" thickBot="1" x14ac:dyDescent="0.25">
      <c r="A330" s="75" t="s">
        <v>156</v>
      </c>
      <c r="B330" s="78" t="s">
        <v>1537</v>
      </c>
    </row>
    <row r="331" spans="1:2" x14ac:dyDescent="0.2">
      <c r="A331" s="64" t="s">
        <v>225</v>
      </c>
      <c r="B331" s="65" t="s">
        <v>310</v>
      </c>
    </row>
    <row r="332" spans="1:2" x14ac:dyDescent="0.2">
      <c r="A332" s="67" t="s">
        <v>227</v>
      </c>
      <c r="B332" s="68" t="s">
        <v>93</v>
      </c>
    </row>
    <row r="333" spans="1:2" x14ac:dyDescent="0.2">
      <c r="A333" s="72" t="s">
        <v>228</v>
      </c>
      <c r="B333" s="71" t="s">
        <v>311</v>
      </c>
    </row>
    <row r="334" spans="1:2" x14ac:dyDescent="0.2">
      <c r="A334" s="72" t="s">
        <v>144</v>
      </c>
      <c r="B334" s="71" t="s">
        <v>312</v>
      </c>
    </row>
    <row r="335" spans="1:2" x14ac:dyDescent="0.2">
      <c r="A335" s="72" t="s">
        <v>147</v>
      </c>
      <c r="B335" s="71" t="s">
        <v>231</v>
      </c>
    </row>
    <row r="336" spans="1:2" ht="25.5" x14ac:dyDescent="0.2">
      <c r="A336" s="72" t="s">
        <v>148</v>
      </c>
      <c r="B336" s="71" t="s">
        <v>162</v>
      </c>
    </row>
    <row r="337" spans="1:2" ht="51" x14ac:dyDescent="0.2">
      <c r="A337" s="73" t="s">
        <v>150</v>
      </c>
      <c r="B337" s="74" t="s">
        <v>232</v>
      </c>
    </row>
    <row r="338" spans="1:2" ht="13.5" thickBot="1" x14ac:dyDescent="0.25">
      <c r="A338" s="75" t="s">
        <v>156</v>
      </c>
      <c r="B338" s="78" t="s">
        <v>1524</v>
      </c>
    </row>
    <row r="339" spans="1:2" x14ac:dyDescent="0.2">
      <c r="A339" s="64" t="s">
        <v>225</v>
      </c>
      <c r="B339" s="65" t="s">
        <v>313</v>
      </c>
    </row>
    <row r="340" spans="1:2" x14ac:dyDescent="0.2">
      <c r="A340" s="67" t="s">
        <v>227</v>
      </c>
      <c r="B340" s="68" t="s">
        <v>91</v>
      </c>
    </row>
    <row r="341" spans="1:2" x14ac:dyDescent="0.2">
      <c r="A341" s="72" t="s">
        <v>228</v>
      </c>
      <c r="B341" s="71" t="s">
        <v>314</v>
      </c>
    </row>
    <row r="342" spans="1:2" x14ac:dyDescent="0.2">
      <c r="A342" s="72" t="s">
        <v>144</v>
      </c>
      <c r="B342" s="71" t="s">
        <v>254</v>
      </c>
    </row>
    <row r="343" spans="1:2" x14ac:dyDescent="0.2">
      <c r="A343" s="72" t="s">
        <v>147</v>
      </c>
      <c r="B343" s="71" t="s">
        <v>231</v>
      </c>
    </row>
    <row r="344" spans="1:2" ht="25.5" x14ac:dyDescent="0.2">
      <c r="A344" s="72" t="s">
        <v>148</v>
      </c>
      <c r="B344" s="71" t="s">
        <v>162</v>
      </c>
    </row>
    <row r="345" spans="1:2" ht="51" x14ac:dyDescent="0.2">
      <c r="A345" s="73" t="s">
        <v>150</v>
      </c>
      <c r="B345" s="74" t="s">
        <v>236</v>
      </c>
    </row>
    <row r="346" spans="1:2" ht="13.5" thickBot="1" x14ac:dyDescent="0.25">
      <c r="A346" s="75" t="s">
        <v>156</v>
      </c>
      <c r="B346" s="78" t="s">
        <v>1527</v>
      </c>
    </row>
    <row r="347" spans="1:2" x14ac:dyDescent="0.2">
      <c r="A347" s="64" t="s">
        <v>225</v>
      </c>
      <c r="B347" s="65" t="s">
        <v>315</v>
      </c>
    </row>
    <row r="348" spans="1:2" x14ac:dyDescent="0.2">
      <c r="A348" s="67" t="s">
        <v>227</v>
      </c>
      <c r="B348" s="68" t="s">
        <v>93</v>
      </c>
    </row>
    <row r="349" spans="1:2" x14ac:dyDescent="0.2">
      <c r="A349" s="72" t="s">
        <v>228</v>
      </c>
      <c r="B349" s="71" t="s">
        <v>316</v>
      </c>
    </row>
    <row r="350" spans="1:2" x14ac:dyDescent="0.2">
      <c r="A350" s="72" t="s">
        <v>144</v>
      </c>
      <c r="B350" s="71" t="s">
        <v>254</v>
      </c>
    </row>
    <row r="351" spans="1:2" x14ac:dyDescent="0.2">
      <c r="A351" s="72" t="s">
        <v>147</v>
      </c>
      <c r="B351" s="71" t="s">
        <v>294</v>
      </c>
    </row>
    <row r="352" spans="1:2" ht="25.5" x14ac:dyDescent="0.2">
      <c r="A352" s="72" t="s">
        <v>148</v>
      </c>
      <c r="B352" s="71" t="s">
        <v>162</v>
      </c>
    </row>
    <row r="353" spans="1:2" ht="51" x14ac:dyDescent="0.2">
      <c r="A353" s="73" t="s">
        <v>150</v>
      </c>
      <c r="B353" s="74" t="s">
        <v>232</v>
      </c>
    </row>
    <row r="354" spans="1:2" ht="13.5" thickBot="1" x14ac:dyDescent="0.25">
      <c r="A354" s="75" t="s">
        <v>156</v>
      </c>
      <c r="B354" s="78" t="s">
        <v>1538</v>
      </c>
    </row>
    <row r="355" spans="1:2" x14ac:dyDescent="0.2">
      <c r="A355" s="64" t="s">
        <v>225</v>
      </c>
      <c r="B355" s="65" t="s">
        <v>317</v>
      </c>
    </row>
    <row r="356" spans="1:2" x14ac:dyDescent="0.2">
      <c r="A356" s="67" t="s">
        <v>227</v>
      </c>
      <c r="B356" s="68" t="s">
        <v>93</v>
      </c>
    </row>
    <row r="357" spans="1:2" x14ac:dyDescent="0.2">
      <c r="A357" s="72" t="s">
        <v>228</v>
      </c>
      <c r="B357" s="71" t="s">
        <v>316</v>
      </c>
    </row>
    <row r="358" spans="1:2" x14ac:dyDescent="0.2">
      <c r="A358" s="72" t="s">
        <v>144</v>
      </c>
      <c r="B358" s="77">
        <v>43432</v>
      </c>
    </row>
    <row r="359" spans="1:2" x14ac:dyDescent="0.2">
      <c r="A359" s="72" t="s">
        <v>147</v>
      </c>
      <c r="B359" s="71" t="s">
        <v>231</v>
      </c>
    </row>
    <row r="360" spans="1:2" ht="25.5" x14ac:dyDescent="0.2">
      <c r="A360" s="72" t="s">
        <v>148</v>
      </c>
      <c r="B360" s="71" t="s">
        <v>162</v>
      </c>
    </row>
    <row r="361" spans="1:2" ht="51" x14ac:dyDescent="0.2">
      <c r="A361" s="73" t="s">
        <v>150</v>
      </c>
      <c r="B361" s="74" t="s">
        <v>232</v>
      </c>
    </row>
    <row r="362" spans="1:2" ht="13.5" thickBot="1" x14ac:dyDescent="0.25">
      <c r="A362" s="75" t="s">
        <v>156</v>
      </c>
      <c r="B362" s="78" t="s">
        <v>1539</v>
      </c>
    </row>
    <row r="363" spans="1:2" x14ac:dyDescent="0.2">
      <c r="A363" s="64" t="s">
        <v>225</v>
      </c>
      <c r="B363" s="65" t="s">
        <v>318</v>
      </c>
    </row>
    <row r="364" spans="1:2" x14ac:dyDescent="0.2">
      <c r="A364" s="67" t="s">
        <v>227</v>
      </c>
      <c r="B364" s="68" t="s">
        <v>99</v>
      </c>
    </row>
    <row r="365" spans="1:2" ht="63.75" x14ac:dyDescent="0.2">
      <c r="A365" s="72" t="s">
        <v>228</v>
      </c>
      <c r="B365" s="71" t="s">
        <v>319</v>
      </c>
    </row>
    <row r="366" spans="1:2" x14ac:dyDescent="0.2">
      <c r="A366" s="72" t="s">
        <v>144</v>
      </c>
      <c r="B366" s="77">
        <v>43761</v>
      </c>
    </row>
    <row r="367" spans="1:2" x14ac:dyDescent="0.2">
      <c r="A367" s="72" t="s">
        <v>147</v>
      </c>
      <c r="B367" s="71" t="s">
        <v>231</v>
      </c>
    </row>
    <row r="368" spans="1:2" ht="25.5" x14ac:dyDescent="0.2">
      <c r="A368" s="72" t="s">
        <v>148</v>
      </c>
      <c r="B368" s="71" t="s">
        <v>162</v>
      </c>
    </row>
    <row r="369" spans="1:2" ht="51" x14ac:dyDescent="0.2">
      <c r="A369" s="73" t="s">
        <v>150</v>
      </c>
      <c r="B369" s="74" t="s">
        <v>232</v>
      </c>
    </row>
    <row r="370" spans="1:2" ht="13.5" thickBot="1" x14ac:dyDescent="0.25">
      <c r="A370" s="75" t="s">
        <v>156</v>
      </c>
      <c r="B370" s="78">
        <v>0</v>
      </c>
    </row>
    <row r="371" spans="1:2" x14ac:dyDescent="0.2">
      <c r="A371" s="64" t="s">
        <v>225</v>
      </c>
      <c r="B371" s="65" t="s">
        <v>245</v>
      </c>
    </row>
    <row r="372" spans="1:2" x14ac:dyDescent="0.2">
      <c r="A372" s="67" t="s">
        <v>227</v>
      </c>
      <c r="B372" s="68" t="s">
        <v>99</v>
      </c>
    </row>
    <row r="373" spans="1:2" x14ac:dyDescent="0.2">
      <c r="A373" s="72" t="s">
        <v>228</v>
      </c>
      <c r="B373" s="71" t="s">
        <v>320</v>
      </c>
    </row>
    <row r="374" spans="1:2" x14ac:dyDescent="0.2">
      <c r="A374" s="72" t="s">
        <v>144</v>
      </c>
      <c r="B374" s="77">
        <v>43761</v>
      </c>
    </row>
    <row r="375" spans="1:2" x14ac:dyDescent="0.2">
      <c r="A375" s="72" t="s">
        <v>147</v>
      </c>
      <c r="B375" s="71" t="s">
        <v>231</v>
      </c>
    </row>
    <row r="376" spans="1:2" ht="25.5" x14ac:dyDescent="0.2">
      <c r="A376" s="72" t="s">
        <v>148</v>
      </c>
      <c r="B376" s="71" t="s">
        <v>162</v>
      </c>
    </row>
    <row r="377" spans="1:2" ht="51" x14ac:dyDescent="0.2">
      <c r="A377" s="73" t="s">
        <v>150</v>
      </c>
      <c r="B377" s="74" t="s">
        <v>232</v>
      </c>
    </row>
    <row r="378" spans="1:2" ht="13.5" thickBot="1" x14ac:dyDescent="0.25">
      <c r="A378" s="75" t="s">
        <v>156</v>
      </c>
      <c r="B378" s="78">
        <v>0</v>
      </c>
    </row>
    <row r="379" spans="1:2" x14ac:dyDescent="0.2">
      <c r="A379" s="64" t="s">
        <v>225</v>
      </c>
      <c r="B379" s="65" t="s">
        <v>321</v>
      </c>
    </row>
    <row r="380" spans="1:2" x14ac:dyDescent="0.2">
      <c r="A380" s="67" t="s">
        <v>227</v>
      </c>
      <c r="B380" s="68" t="s">
        <v>99</v>
      </c>
    </row>
    <row r="381" spans="1:2" ht="102" x14ac:dyDescent="0.2">
      <c r="A381" s="72" t="s">
        <v>228</v>
      </c>
      <c r="B381" s="71" t="s">
        <v>322</v>
      </c>
    </row>
    <row r="382" spans="1:2" x14ac:dyDescent="0.2">
      <c r="A382" s="72" t="s">
        <v>144</v>
      </c>
      <c r="B382" s="77">
        <v>43761</v>
      </c>
    </row>
    <row r="383" spans="1:2" x14ac:dyDescent="0.2">
      <c r="A383" s="72" t="s">
        <v>147</v>
      </c>
      <c r="B383" s="71" t="s">
        <v>231</v>
      </c>
    </row>
    <row r="384" spans="1:2" ht="25.5" x14ac:dyDescent="0.2">
      <c r="A384" s="72" t="s">
        <v>148</v>
      </c>
      <c r="B384" s="71" t="s">
        <v>162</v>
      </c>
    </row>
    <row r="385" spans="1:2" ht="51" x14ac:dyDescent="0.2">
      <c r="A385" s="73" t="s">
        <v>150</v>
      </c>
      <c r="B385" s="74" t="s">
        <v>232</v>
      </c>
    </row>
    <row r="386" spans="1:2" ht="13.5" thickBot="1" x14ac:dyDescent="0.25">
      <c r="A386" s="75" t="s">
        <v>156</v>
      </c>
      <c r="B386" s="78">
        <v>0</v>
      </c>
    </row>
    <row r="387" spans="1:2" x14ac:dyDescent="0.2">
      <c r="A387" s="64" t="s">
        <v>225</v>
      </c>
      <c r="B387" s="65" t="s">
        <v>323</v>
      </c>
    </row>
    <row r="388" spans="1:2" x14ac:dyDescent="0.2">
      <c r="A388" s="67" t="s">
        <v>227</v>
      </c>
      <c r="B388" s="68" t="s">
        <v>99</v>
      </c>
    </row>
    <row r="389" spans="1:2" ht="76.5" x14ac:dyDescent="0.2">
      <c r="A389" s="72" t="s">
        <v>228</v>
      </c>
      <c r="B389" s="71" t="s">
        <v>324</v>
      </c>
    </row>
    <row r="390" spans="1:2" x14ac:dyDescent="0.2">
      <c r="A390" s="72" t="s">
        <v>144</v>
      </c>
      <c r="B390" s="77">
        <v>43761</v>
      </c>
    </row>
    <row r="391" spans="1:2" x14ac:dyDescent="0.2">
      <c r="A391" s="72" t="s">
        <v>147</v>
      </c>
      <c r="B391" s="71" t="s">
        <v>231</v>
      </c>
    </row>
    <row r="392" spans="1:2" ht="25.5" x14ac:dyDescent="0.2">
      <c r="A392" s="72" t="s">
        <v>148</v>
      </c>
      <c r="B392" s="71" t="s">
        <v>162</v>
      </c>
    </row>
    <row r="393" spans="1:2" ht="51" x14ac:dyDescent="0.2">
      <c r="A393" s="73" t="s">
        <v>150</v>
      </c>
      <c r="B393" s="74" t="s">
        <v>232</v>
      </c>
    </row>
    <row r="394" spans="1:2" ht="13.5" thickBot="1" x14ac:dyDescent="0.25">
      <c r="A394" s="75" t="s">
        <v>156</v>
      </c>
      <c r="B394" s="78">
        <v>0</v>
      </c>
    </row>
    <row r="395" spans="1:2" x14ac:dyDescent="0.2">
      <c r="A395" s="64" t="s">
        <v>225</v>
      </c>
      <c r="B395" s="65" t="s">
        <v>325</v>
      </c>
    </row>
    <row r="396" spans="1:2" x14ac:dyDescent="0.2">
      <c r="A396" s="67" t="s">
        <v>227</v>
      </c>
      <c r="B396" s="68" t="s">
        <v>99</v>
      </c>
    </row>
    <row r="397" spans="1:2" ht="102" x14ac:dyDescent="0.2">
      <c r="A397" s="72" t="s">
        <v>228</v>
      </c>
      <c r="B397" s="71" t="s">
        <v>326</v>
      </c>
    </row>
    <row r="398" spans="1:2" x14ac:dyDescent="0.2">
      <c r="A398" s="72" t="s">
        <v>144</v>
      </c>
      <c r="B398" s="77">
        <v>43796</v>
      </c>
    </row>
    <row r="399" spans="1:2" x14ac:dyDescent="0.2">
      <c r="A399" s="72" t="s">
        <v>147</v>
      </c>
      <c r="B399" s="71" t="s">
        <v>231</v>
      </c>
    </row>
    <row r="400" spans="1:2" ht="25.5" x14ac:dyDescent="0.2">
      <c r="A400" s="72" t="s">
        <v>148</v>
      </c>
      <c r="B400" s="71" t="s">
        <v>162</v>
      </c>
    </row>
    <row r="401" spans="1:2" ht="25.5" x14ac:dyDescent="0.2">
      <c r="A401" s="73" t="s">
        <v>150</v>
      </c>
      <c r="B401" s="74"/>
    </row>
    <row r="402" spans="1:2" ht="13.5" thickBot="1" x14ac:dyDescent="0.25">
      <c r="A402" s="75" t="s">
        <v>156</v>
      </c>
      <c r="B402" s="78">
        <v>0</v>
      </c>
    </row>
    <row r="403" spans="1:2" x14ac:dyDescent="0.2">
      <c r="A403" s="64" t="s">
        <v>225</v>
      </c>
      <c r="B403" s="65" t="s">
        <v>327</v>
      </c>
    </row>
    <row r="404" spans="1:2" x14ac:dyDescent="0.2">
      <c r="A404" s="67" t="s">
        <v>227</v>
      </c>
      <c r="B404" s="68" t="s">
        <v>99</v>
      </c>
    </row>
    <row r="405" spans="1:2" ht="102" x14ac:dyDescent="0.2">
      <c r="A405" s="72" t="s">
        <v>228</v>
      </c>
      <c r="B405" s="71" t="s">
        <v>326</v>
      </c>
    </row>
    <row r="406" spans="1:2" x14ac:dyDescent="0.2">
      <c r="A406" s="72" t="s">
        <v>144</v>
      </c>
      <c r="B406" s="77">
        <v>43796</v>
      </c>
    </row>
    <row r="407" spans="1:2" x14ac:dyDescent="0.2">
      <c r="A407" s="72" t="s">
        <v>147</v>
      </c>
      <c r="B407" s="71" t="s">
        <v>231</v>
      </c>
    </row>
    <row r="408" spans="1:2" ht="25.5" x14ac:dyDescent="0.2">
      <c r="A408" s="72" t="s">
        <v>148</v>
      </c>
      <c r="B408" s="71" t="s">
        <v>162</v>
      </c>
    </row>
    <row r="409" spans="1:2" ht="51" x14ac:dyDescent="0.2">
      <c r="A409" s="73" t="s">
        <v>150</v>
      </c>
      <c r="B409" s="74" t="s">
        <v>236</v>
      </c>
    </row>
    <row r="410" spans="1:2" ht="13.5" thickBot="1" x14ac:dyDescent="0.25">
      <c r="A410" s="75" t="s">
        <v>156</v>
      </c>
      <c r="B410" s="78">
        <v>0</v>
      </c>
    </row>
    <row r="411" spans="1:2" x14ac:dyDescent="0.2">
      <c r="A411" s="64" t="s">
        <v>225</v>
      </c>
      <c r="B411" s="65" t="s">
        <v>328</v>
      </c>
    </row>
    <row r="412" spans="1:2" x14ac:dyDescent="0.2">
      <c r="A412" s="67" t="s">
        <v>227</v>
      </c>
      <c r="B412" s="68" t="s">
        <v>99</v>
      </c>
    </row>
    <row r="413" spans="1:2" ht="51" x14ac:dyDescent="0.2">
      <c r="A413" s="72" t="s">
        <v>228</v>
      </c>
      <c r="B413" s="71" t="s">
        <v>329</v>
      </c>
    </row>
    <row r="414" spans="1:2" x14ac:dyDescent="0.2">
      <c r="A414" s="72" t="s">
        <v>144</v>
      </c>
      <c r="B414" s="77">
        <v>43796</v>
      </c>
    </row>
    <row r="415" spans="1:2" x14ac:dyDescent="0.2">
      <c r="A415" s="72" t="s">
        <v>147</v>
      </c>
      <c r="B415" s="71" t="s">
        <v>231</v>
      </c>
    </row>
    <row r="416" spans="1:2" ht="25.5" x14ac:dyDescent="0.2">
      <c r="A416" s="72" t="s">
        <v>148</v>
      </c>
      <c r="B416" s="71" t="s">
        <v>162</v>
      </c>
    </row>
    <row r="417" spans="1:2" ht="51" x14ac:dyDescent="0.2">
      <c r="A417" s="73" t="s">
        <v>150</v>
      </c>
      <c r="B417" s="74" t="s">
        <v>232</v>
      </c>
    </row>
    <row r="418" spans="1:2" ht="13.5" thickBot="1" x14ac:dyDescent="0.25">
      <c r="A418" s="75" t="s">
        <v>156</v>
      </c>
      <c r="B418" s="78">
        <v>0</v>
      </c>
    </row>
    <row r="419" spans="1:2" x14ac:dyDescent="0.2">
      <c r="A419" s="64" t="s">
        <v>225</v>
      </c>
      <c r="B419" s="65" t="s">
        <v>330</v>
      </c>
    </row>
    <row r="420" spans="1:2" x14ac:dyDescent="0.2">
      <c r="A420" s="67" t="s">
        <v>227</v>
      </c>
      <c r="B420" s="68" t="s">
        <v>99</v>
      </c>
    </row>
    <row r="421" spans="1:2" x14ac:dyDescent="0.2">
      <c r="A421" s="72" t="s">
        <v>228</v>
      </c>
      <c r="B421" s="71" t="s">
        <v>331</v>
      </c>
    </row>
    <row r="422" spans="1:2" x14ac:dyDescent="0.2">
      <c r="A422" s="72" t="s">
        <v>144</v>
      </c>
      <c r="B422" s="77">
        <v>43761</v>
      </c>
    </row>
    <row r="423" spans="1:2" x14ac:dyDescent="0.2">
      <c r="A423" s="72" t="s">
        <v>147</v>
      </c>
      <c r="B423" s="71" t="s">
        <v>231</v>
      </c>
    </row>
    <row r="424" spans="1:2" ht="25.5" x14ac:dyDescent="0.2">
      <c r="A424" s="72" t="s">
        <v>148</v>
      </c>
      <c r="B424" s="71" t="s">
        <v>162</v>
      </c>
    </row>
    <row r="425" spans="1:2" ht="51" x14ac:dyDescent="0.2">
      <c r="A425" s="73" t="s">
        <v>150</v>
      </c>
      <c r="B425" s="74" t="s">
        <v>232</v>
      </c>
    </row>
    <row r="426" spans="1:2" ht="13.5" thickBot="1" x14ac:dyDescent="0.25">
      <c r="A426" s="75" t="s">
        <v>156</v>
      </c>
      <c r="B426" s="78">
        <v>0</v>
      </c>
    </row>
    <row r="427" spans="1:2" x14ac:dyDescent="0.2">
      <c r="A427" s="64" t="s">
        <v>225</v>
      </c>
      <c r="B427" s="65" t="s">
        <v>332</v>
      </c>
    </row>
    <row r="428" spans="1:2" x14ac:dyDescent="0.2">
      <c r="A428" s="67" t="s">
        <v>227</v>
      </c>
      <c r="B428" s="68" t="s">
        <v>99</v>
      </c>
    </row>
    <row r="429" spans="1:2" ht="25.5" x14ac:dyDescent="0.2">
      <c r="A429" s="72" t="s">
        <v>228</v>
      </c>
      <c r="B429" s="71" t="s">
        <v>333</v>
      </c>
    </row>
    <row r="430" spans="1:2" x14ac:dyDescent="0.2">
      <c r="A430" s="72" t="s">
        <v>144</v>
      </c>
      <c r="B430" s="77">
        <v>43761</v>
      </c>
    </row>
    <row r="431" spans="1:2" x14ac:dyDescent="0.2">
      <c r="A431" s="72" t="s">
        <v>147</v>
      </c>
      <c r="B431" s="71" t="s">
        <v>231</v>
      </c>
    </row>
    <row r="432" spans="1:2" ht="25.5" x14ac:dyDescent="0.2">
      <c r="A432" s="72" t="s">
        <v>148</v>
      </c>
      <c r="B432" s="71" t="s">
        <v>162</v>
      </c>
    </row>
    <row r="433" spans="1:2" ht="51" x14ac:dyDescent="0.2">
      <c r="A433" s="73" t="s">
        <v>150</v>
      </c>
      <c r="B433" s="74" t="s">
        <v>232</v>
      </c>
    </row>
    <row r="434" spans="1:2" ht="13.5" thickBot="1" x14ac:dyDescent="0.25">
      <c r="A434" s="75" t="s">
        <v>156</v>
      </c>
      <c r="B434" s="78">
        <v>0</v>
      </c>
    </row>
    <row r="435" spans="1:2" x14ac:dyDescent="0.2">
      <c r="A435" s="64" t="s">
        <v>225</v>
      </c>
      <c r="B435" s="65" t="s">
        <v>334</v>
      </c>
    </row>
    <row r="436" spans="1:2" x14ac:dyDescent="0.2">
      <c r="A436" s="67" t="s">
        <v>227</v>
      </c>
      <c r="B436" s="68" t="s">
        <v>107</v>
      </c>
    </row>
    <row r="437" spans="1:2" ht="38.25" x14ac:dyDescent="0.2">
      <c r="A437" s="72" t="s">
        <v>228</v>
      </c>
      <c r="B437" s="71" t="s">
        <v>335</v>
      </c>
    </row>
    <row r="438" spans="1:2" x14ac:dyDescent="0.2">
      <c r="A438" s="72" t="s">
        <v>144</v>
      </c>
      <c r="B438" s="77">
        <v>43810</v>
      </c>
    </row>
    <row r="439" spans="1:2" x14ac:dyDescent="0.2">
      <c r="A439" s="72" t="s">
        <v>147</v>
      </c>
      <c r="B439" s="71" t="s">
        <v>231</v>
      </c>
    </row>
    <row r="440" spans="1:2" ht="25.5" x14ac:dyDescent="0.2">
      <c r="A440" s="72" t="s">
        <v>148</v>
      </c>
      <c r="B440" s="71" t="s">
        <v>162</v>
      </c>
    </row>
    <row r="441" spans="1:2" ht="51" x14ac:dyDescent="0.2">
      <c r="A441" s="73" t="s">
        <v>150</v>
      </c>
      <c r="B441" s="74" t="s">
        <v>232</v>
      </c>
    </row>
    <row r="442" spans="1:2" ht="13.5" thickBot="1" x14ac:dyDescent="0.25">
      <c r="A442" s="75" t="s">
        <v>156</v>
      </c>
      <c r="B442" s="78" t="s">
        <v>1532</v>
      </c>
    </row>
    <row r="443" spans="1:2" x14ac:dyDescent="0.2">
      <c r="A443" s="64" t="s">
        <v>225</v>
      </c>
      <c r="B443" s="65" t="s">
        <v>336</v>
      </c>
    </row>
    <row r="444" spans="1:2" x14ac:dyDescent="0.2">
      <c r="A444" s="67" t="s">
        <v>227</v>
      </c>
      <c r="B444" s="68" t="s">
        <v>99</v>
      </c>
    </row>
    <row r="445" spans="1:2" x14ac:dyDescent="0.2">
      <c r="A445" s="72" t="s">
        <v>228</v>
      </c>
      <c r="B445" s="71" t="s">
        <v>337</v>
      </c>
    </row>
    <row r="446" spans="1:2" x14ac:dyDescent="0.2">
      <c r="A446" s="72" t="s">
        <v>144</v>
      </c>
      <c r="B446" s="77">
        <v>43761</v>
      </c>
    </row>
    <row r="447" spans="1:2" x14ac:dyDescent="0.2">
      <c r="A447" s="72" t="s">
        <v>147</v>
      </c>
      <c r="B447" s="71" t="s">
        <v>231</v>
      </c>
    </row>
    <row r="448" spans="1:2" ht="25.5" x14ac:dyDescent="0.2">
      <c r="A448" s="72" t="s">
        <v>148</v>
      </c>
      <c r="B448" s="71" t="s">
        <v>162</v>
      </c>
    </row>
    <row r="449" spans="1:2" ht="51" x14ac:dyDescent="0.2">
      <c r="A449" s="73" t="s">
        <v>150</v>
      </c>
      <c r="B449" s="74" t="s">
        <v>232</v>
      </c>
    </row>
    <row r="450" spans="1:2" ht="13.5" thickBot="1" x14ac:dyDescent="0.25">
      <c r="A450" s="75" t="s">
        <v>156</v>
      </c>
      <c r="B450" s="78">
        <v>0</v>
      </c>
    </row>
    <row r="451" spans="1:2" x14ac:dyDescent="0.2">
      <c r="A451" s="64" t="s">
        <v>225</v>
      </c>
      <c r="B451" s="65" t="s">
        <v>338</v>
      </c>
    </row>
    <row r="452" spans="1:2" x14ac:dyDescent="0.2">
      <c r="A452" s="67" t="s">
        <v>227</v>
      </c>
      <c r="B452" s="68" t="s">
        <v>99</v>
      </c>
    </row>
    <row r="453" spans="1:2" ht="25.5" x14ac:dyDescent="0.2">
      <c r="A453" s="72" t="s">
        <v>228</v>
      </c>
      <c r="B453" s="71" t="s">
        <v>339</v>
      </c>
    </row>
    <row r="454" spans="1:2" x14ac:dyDescent="0.2">
      <c r="A454" s="72" t="s">
        <v>144</v>
      </c>
      <c r="B454" s="77">
        <v>43761</v>
      </c>
    </row>
    <row r="455" spans="1:2" x14ac:dyDescent="0.2">
      <c r="A455" s="72" t="s">
        <v>147</v>
      </c>
      <c r="B455" s="71" t="s">
        <v>231</v>
      </c>
    </row>
    <row r="456" spans="1:2" ht="25.5" x14ac:dyDescent="0.2">
      <c r="A456" s="72" t="s">
        <v>148</v>
      </c>
      <c r="B456" s="71" t="s">
        <v>162</v>
      </c>
    </row>
    <row r="457" spans="1:2" ht="51" x14ac:dyDescent="0.2">
      <c r="A457" s="73" t="s">
        <v>150</v>
      </c>
      <c r="B457" s="74" t="s">
        <v>232</v>
      </c>
    </row>
    <row r="458" spans="1:2" ht="13.5" thickBot="1" x14ac:dyDescent="0.25">
      <c r="A458" s="75" t="s">
        <v>156</v>
      </c>
      <c r="B458" s="78">
        <v>0</v>
      </c>
    </row>
    <row r="459" spans="1:2" x14ac:dyDescent="0.2">
      <c r="A459" s="64" t="s">
        <v>225</v>
      </c>
      <c r="B459" s="65" t="s">
        <v>340</v>
      </c>
    </row>
    <row r="460" spans="1:2" x14ac:dyDescent="0.2">
      <c r="A460" s="67" t="s">
        <v>227</v>
      </c>
      <c r="B460" s="68" t="s">
        <v>103</v>
      </c>
    </row>
    <row r="461" spans="1:2" ht="25.5" x14ac:dyDescent="0.2">
      <c r="A461" s="72" t="s">
        <v>228</v>
      </c>
      <c r="B461" s="71" t="s">
        <v>341</v>
      </c>
    </row>
    <row r="462" spans="1:2" x14ac:dyDescent="0.2">
      <c r="A462" s="72" t="s">
        <v>144</v>
      </c>
      <c r="B462" s="77">
        <v>43761</v>
      </c>
    </row>
    <row r="463" spans="1:2" x14ac:dyDescent="0.2">
      <c r="A463" s="72" t="s">
        <v>147</v>
      </c>
      <c r="B463" s="71" t="s">
        <v>231</v>
      </c>
    </row>
    <row r="464" spans="1:2" ht="25.5" x14ac:dyDescent="0.2">
      <c r="A464" s="72" t="s">
        <v>148</v>
      </c>
      <c r="B464" s="71" t="s">
        <v>162</v>
      </c>
    </row>
    <row r="465" spans="1:2" ht="51" x14ac:dyDescent="0.2">
      <c r="A465" s="73" t="s">
        <v>150</v>
      </c>
      <c r="B465" s="74" t="s">
        <v>232</v>
      </c>
    </row>
    <row r="466" spans="1:2" ht="13.5" thickBot="1" x14ac:dyDescent="0.25">
      <c r="A466" s="75" t="s">
        <v>156</v>
      </c>
      <c r="B466" s="78">
        <v>0</v>
      </c>
    </row>
    <row r="467" spans="1:2" x14ac:dyDescent="0.2">
      <c r="A467" s="64" t="s">
        <v>225</v>
      </c>
      <c r="B467" s="65" t="s">
        <v>342</v>
      </c>
    </row>
    <row r="468" spans="1:2" x14ac:dyDescent="0.2">
      <c r="A468" s="67" t="s">
        <v>227</v>
      </c>
      <c r="B468" s="68" t="s">
        <v>99</v>
      </c>
    </row>
    <row r="469" spans="1:2" x14ac:dyDescent="0.2">
      <c r="A469" s="72" t="s">
        <v>228</v>
      </c>
      <c r="B469" s="71" t="s">
        <v>343</v>
      </c>
    </row>
    <row r="470" spans="1:2" x14ac:dyDescent="0.2">
      <c r="A470" s="72" t="s">
        <v>144</v>
      </c>
      <c r="B470" s="77">
        <v>43761</v>
      </c>
    </row>
    <row r="471" spans="1:2" x14ac:dyDescent="0.2">
      <c r="A471" s="72" t="s">
        <v>147</v>
      </c>
      <c r="B471" s="71" t="s">
        <v>231</v>
      </c>
    </row>
    <row r="472" spans="1:2" ht="25.5" x14ac:dyDescent="0.2">
      <c r="A472" s="72" t="s">
        <v>148</v>
      </c>
      <c r="B472" s="71" t="s">
        <v>162</v>
      </c>
    </row>
    <row r="473" spans="1:2" ht="51" x14ac:dyDescent="0.2">
      <c r="A473" s="73" t="s">
        <v>150</v>
      </c>
      <c r="B473" s="74" t="s">
        <v>232</v>
      </c>
    </row>
    <row r="474" spans="1:2" ht="13.5" thickBot="1" x14ac:dyDescent="0.25">
      <c r="A474" s="75" t="s">
        <v>156</v>
      </c>
      <c r="B474" s="78">
        <v>0</v>
      </c>
    </row>
    <row r="475" spans="1:2" x14ac:dyDescent="0.2">
      <c r="A475" s="64" t="s">
        <v>225</v>
      </c>
      <c r="B475" s="65" t="s">
        <v>344</v>
      </c>
    </row>
    <row r="476" spans="1:2" x14ac:dyDescent="0.2">
      <c r="A476" s="67" t="s">
        <v>227</v>
      </c>
      <c r="B476" s="68" t="s">
        <v>93</v>
      </c>
    </row>
    <row r="477" spans="1:2" x14ac:dyDescent="0.2">
      <c r="A477" s="72" t="s">
        <v>228</v>
      </c>
      <c r="B477" s="71" t="s">
        <v>283</v>
      </c>
    </row>
    <row r="478" spans="1:2" x14ac:dyDescent="0.2">
      <c r="A478" s="72" t="s">
        <v>144</v>
      </c>
      <c r="B478" s="77">
        <v>43731</v>
      </c>
    </row>
    <row r="479" spans="1:2" x14ac:dyDescent="0.2">
      <c r="A479" s="72" t="s">
        <v>147</v>
      </c>
      <c r="B479" s="71" t="s">
        <v>231</v>
      </c>
    </row>
    <row r="480" spans="1:2" ht="25.5" x14ac:dyDescent="0.2">
      <c r="A480" s="72" t="s">
        <v>148</v>
      </c>
      <c r="B480" s="71" t="s">
        <v>162</v>
      </c>
    </row>
    <row r="481" spans="1:2" ht="51" x14ac:dyDescent="0.2">
      <c r="A481" s="73" t="s">
        <v>150</v>
      </c>
      <c r="B481" s="74" t="s">
        <v>232</v>
      </c>
    </row>
    <row r="482" spans="1:2" ht="13.5" thickBot="1" x14ac:dyDescent="0.25">
      <c r="A482" s="75" t="s">
        <v>156</v>
      </c>
      <c r="B482" s="78">
        <v>0</v>
      </c>
    </row>
    <row r="484" spans="1:2" x14ac:dyDescent="0.2">
      <c r="A484" s="724" t="s">
        <v>345</v>
      </c>
      <c r="B484" s="724"/>
    </row>
    <row r="485" spans="1:2" x14ac:dyDescent="0.2">
      <c r="A485" s="724"/>
      <c r="B485" s="724"/>
    </row>
  </sheetData>
  <mergeCells count="3">
    <mergeCell ref="A1:B1"/>
    <mergeCell ref="D1:I1"/>
    <mergeCell ref="A484:B485"/>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sqref="A1:B1"/>
    </sheetView>
  </sheetViews>
  <sheetFormatPr defaultColWidth="9.140625" defaultRowHeight="12.75" x14ac:dyDescent="0.2"/>
  <cols>
    <col min="1" max="1" width="38.5703125" style="19" customWidth="1"/>
    <col min="2" max="2" width="51.28515625" style="37" customWidth="1"/>
    <col min="3" max="3" width="9.140625" style="5" customWidth="1"/>
    <col min="4" max="4" width="35" style="5" bestFit="1" customWidth="1"/>
    <col min="5" max="5" width="9.140625" style="5"/>
    <col min="6" max="6" width="10.28515625" style="5" customWidth="1"/>
    <col min="7" max="7" width="11" style="5" customWidth="1"/>
    <col min="8" max="16384" width="9.140625" style="5"/>
  </cols>
  <sheetData>
    <row r="1" spans="1:9" ht="34.5" customHeight="1" x14ac:dyDescent="0.2">
      <c r="A1" s="722" t="s">
        <v>346</v>
      </c>
      <c r="B1" s="723"/>
      <c r="D1" s="719" t="s">
        <v>347</v>
      </c>
      <c r="E1" s="720"/>
      <c r="F1" s="720"/>
      <c r="G1" s="720"/>
      <c r="H1" s="720"/>
      <c r="I1" s="721"/>
    </row>
    <row r="2" spans="1:9" s="9" customFormat="1" ht="38.25" customHeight="1" x14ac:dyDescent="0.2">
      <c r="A2" s="462" t="s">
        <v>77</v>
      </c>
      <c r="B2" s="39"/>
      <c r="D2" s="40" t="s">
        <v>77</v>
      </c>
      <c r="E2" s="41" t="s">
        <v>78</v>
      </c>
      <c r="F2" s="41" t="s">
        <v>79</v>
      </c>
      <c r="G2" s="41" t="s">
        <v>80</v>
      </c>
      <c r="H2" s="41" t="s">
        <v>81</v>
      </c>
      <c r="I2" s="42" t="s">
        <v>135</v>
      </c>
    </row>
    <row r="3" spans="1:9" s="9" customFormat="1" x14ac:dyDescent="0.2">
      <c r="A3" s="43" t="s">
        <v>348</v>
      </c>
      <c r="B3" s="44"/>
      <c r="D3" s="45" t="s">
        <v>138</v>
      </c>
      <c r="E3" s="46"/>
      <c r="F3" s="46"/>
      <c r="G3" s="46"/>
      <c r="H3" s="46"/>
      <c r="I3" s="66">
        <f>SUM(E3:H3)</f>
        <v>0</v>
      </c>
    </row>
    <row r="4" spans="1:9" s="9" customFormat="1" ht="13.5" thickBot="1" x14ac:dyDescent="0.25">
      <c r="A4" s="81" t="s">
        <v>349</v>
      </c>
      <c r="B4" s="44"/>
      <c r="D4" s="49" t="s">
        <v>141</v>
      </c>
      <c r="E4" s="50"/>
      <c r="F4" s="50"/>
      <c r="G4" s="50"/>
      <c r="H4" s="50"/>
      <c r="I4" s="69">
        <f>SUM(E4:H4)</f>
        <v>0</v>
      </c>
    </row>
    <row r="5" spans="1:9" x14ac:dyDescent="0.2">
      <c r="A5" s="20" t="s">
        <v>350</v>
      </c>
      <c r="B5" s="82"/>
    </row>
    <row r="6" spans="1:9" ht="25.5" x14ac:dyDescent="0.2">
      <c r="A6" s="20" t="s">
        <v>148</v>
      </c>
      <c r="B6" s="82"/>
    </row>
    <row r="7" spans="1:9" x14ac:dyDescent="0.2">
      <c r="A7" s="83" t="s">
        <v>156</v>
      </c>
      <c r="B7" s="84"/>
    </row>
    <row r="8" spans="1:9" x14ac:dyDescent="0.2">
      <c r="A8" s="81" t="s">
        <v>351</v>
      </c>
      <c r="B8" s="44"/>
    </row>
    <row r="9" spans="1:9" x14ac:dyDescent="0.2">
      <c r="A9" s="81" t="s">
        <v>349</v>
      </c>
      <c r="B9" s="44"/>
    </row>
    <row r="10" spans="1:9" x14ac:dyDescent="0.2">
      <c r="A10" s="20" t="s">
        <v>350</v>
      </c>
      <c r="B10" s="82"/>
    </row>
    <row r="11" spans="1:9" x14ac:dyDescent="0.2">
      <c r="A11" s="47" t="s">
        <v>144</v>
      </c>
      <c r="B11" s="82"/>
    </row>
    <row r="12" spans="1:9" x14ac:dyDescent="0.2">
      <c r="A12" s="47" t="s">
        <v>147</v>
      </c>
      <c r="B12" s="82"/>
    </row>
    <row r="13" spans="1:9" ht="25.5" x14ac:dyDescent="0.2">
      <c r="A13" s="47" t="s">
        <v>148</v>
      </c>
      <c r="B13" s="82"/>
    </row>
    <row r="14" spans="1:9" ht="25.5" x14ac:dyDescent="0.2">
      <c r="A14" s="47" t="s">
        <v>150</v>
      </c>
      <c r="B14" s="82"/>
      <c r="D14" s="85"/>
    </row>
    <row r="15" spans="1:9" ht="13.5" thickBot="1" x14ac:dyDescent="0.25">
      <c r="A15" s="86" t="s">
        <v>156</v>
      </c>
      <c r="B15" s="87"/>
    </row>
    <row r="31" spans="2:2" x14ac:dyDescent="0.2">
      <c r="B31" s="88"/>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activeCell="E10" sqref="E10"/>
    </sheetView>
  </sheetViews>
  <sheetFormatPr defaultColWidth="9.140625" defaultRowHeight="12.75" x14ac:dyDescent="0.2"/>
  <cols>
    <col min="1" max="1" width="47.85546875" style="19" customWidth="1"/>
    <col min="2" max="2" width="6.7109375" style="37" customWidth="1"/>
    <col min="3" max="4" width="8.28515625" style="5" customWidth="1"/>
    <col min="5" max="5" width="7.7109375" style="5" customWidth="1"/>
    <col min="6" max="6" width="8.28515625" style="5" customWidth="1"/>
    <col min="7" max="7" width="8.5703125" style="5" customWidth="1"/>
    <col min="8" max="8" width="7.42578125" style="5" customWidth="1"/>
    <col min="9" max="9" width="7" style="5" customWidth="1"/>
    <col min="10" max="16384" width="9.140625" style="5"/>
  </cols>
  <sheetData>
    <row r="1" spans="1:10" ht="25.5" customHeight="1" x14ac:dyDescent="0.2">
      <c r="A1" s="709" t="s">
        <v>732</v>
      </c>
      <c r="B1" s="710"/>
      <c r="C1" s="710"/>
      <c r="D1" s="710"/>
      <c r="E1" s="710"/>
      <c r="F1" s="710"/>
      <c r="G1" s="710"/>
      <c r="H1" s="710"/>
      <c r="I1" s="710"/>
      <c r="J1" s="712"/>
    </row>
    <row r="2" spans="1:10" s="9" customFormat="1" ht="38.25" customHeight="1" x14ac:dyDescent="0.2">
      <c r="A2" s="38" t="s">
        <v>77</v>
      </c>
      <c r="B2" s="120"/>
      <c r="C2" s="726" t="s">
        <v>733</v>
      </c>
      <c r="D2" s="726"/>
      <c r="E2" s="726"/>
      <c r="F2" s="726" t="s">
        <v>734</v>
      </c>
      <c r="G2" s="726"/>
      <c r="H2" s="726"/>
      <c r="I2" s="727" t="s">
        <v>735</v>
      </c>
      <c r="J2" s="729" t="s">
        <v>82</v>
      </c>
    </row>
    <row r="3" spans="1:10" s="9" customFormat="1" ht="25.5" x14ac:dyDescent="0.2">
      <c r="A3" s="38"/>
      <c r="B3" s="120"/>
      <c r="C3" s="617" t="s">
        <v>736</v>
      </c>
      <c r="D3" s="617" t="s">
        <v>737</v>
      </c>
      <c r="E3" s="617" t="s">
        <v>738</v>
      </c>
      <c r="F3" s="617" t="s">
        <v>736</v>
      </c>
      <c r="G3" s="617" t="s">
        <v>737</v>
      </c>
      <c r="H3" s="617" t="s">
        <v>738</v>
      </c>
      <c r="I3" s="728"/>
      <c r="J3" s="730"/>
    </row>
    <row r="4" spans="1:10" s="19" customFormat="1" x14ac:dyDescent="0.2">
      <c r="A4" s="17" t="s">
        <v>86</v>
      </c>
      <c r="B4" s="18" t="s">
        <v>87</v>
      </c>
      <c r="C4" s="725"/>
      <c r="D4" s="725"/>
      <c r="E4" s="725"/>
      <c r="F4" s="725"/>
      <c r="G4" s="725"/>
      <c r="H4" s="725"/>
      <c r="I4" s="725"/>
      <c r="J4" s="98"/>
    </row>
    <row r="5" spans="1:10" x14ac:dyDescent="0.2">
      <c r="A5" s="20" t="s">
        <v>88</v>
      </c>
      <c r="B5" s="21" t="s">
        <v>89</v>
      </c>
      <c r="C5" s="96">
        <v>0</v>
      </c>
      <c r="D5" s="96">
        <v>19</v>
      </c>
      <c r="E5" s="96">
        <v>8</v>
      </c>
      <c r="F5" s="96">
        <v>11</v>
      </c>
      <c r="G5" s="96">
        <v>10</v>
      </c>
      <c r="H5" s="96">
        <v>4</v>
      </c>
      <c r="I5" s="96">
        <v>6</v>
      </c>
      <c r="J5" s="92">
        <v>58</v>
      </c>
    </row>
    <row r="6" spans="1:10" x14ac:dyDescent="0.2">
      <c r="A6" s="20" t="s">
        <v>90</v>
      </c>
      <c r="B6" s="21" t="s">
        <v>91</v>
      </c>
      <c r="C6" s="96">
        <v>1</v>
      </c>
      <c r="D6" s="96">
        <v>0</v>
      </c>
      <c r="E6" s="96">
        <v>37</v>
      </c>
      <c r="F6" s="96">
        <v>32</v>
      </c>
      <c r="G6" s="96">
        <v>25</v>
      </c>
      <c r="H6" s="96">
        <v>2</v>
      </c>
      <c r="I6" s="96">
        <v>15</v>
      </c>
      <c r="J6" s="92">
        <v>112</v>
      </c>
    </row>
    <row r="7" spans="1:10" x14ac:dyDescent="0.2">
      <c r="A7" s="20" t="s">
        <v>92</v>
      </c>
      <c r="B7" s="21" t="s">
        <v>93</v>
      </c>
      <c r="C7" s="96">
        <v>0</v>
      </c>
      <c r="D7" s="96">
        <v>0</v>
      </c>
      <c r="E7" s="96">
        <v>0</v>
      </c>
      <c r="F7" s="96">
        <v>6</v>
      </c>
      <c r="G7" s="96">
        <v>76</v>
      </c>
      <c r="H7" s="96">
        <v>22</v>
      </c>
      <c r="I7" s="96">
        <v>37</v>
      </c>
      <c r="J7" s="92">
        <v>141</v>
      </c>
    </row>
    <row r="8" spans="1:10" x14ac:dyDescent="0.2">
      <c r="A8" s="20" t="s">
        <v>94</v>
      </c>
      <c r="B8" s="21" t="s">
        <v>95</v>
      </c>
      <c r="C8" s="96">
        <v>0</v>
      </c>
      <c r="D8" s="96">
        <v>1</v>
      </c>
      <c r="E8" s="96">
        <v>1</v>
      </c>
      <c r="F8" s="96">
        <v>5</v>
      </c>
      <c r="G8" s="96">
        <v>39</v>
      </c>
      <c r="H8" s="96">
        <v>22</v>
      </c>
      <c r="I8" s="96">
        <v>59</v>
      </c>
      <c r="J8" s="92">
        <v>127</v>
      </c>
    </row>
    <row r="9" spans="1:10" x14ac:dyDescent="0.2">
      <c r="A9" s="20" t="s">
        <v>96</v>
      </c>
      <c r="B9" s="21" t="s">
        <v>97</v>
      </c>
      <c r="C9" s="96">
        <v>0</v>
      </c>
      <c r="D9" s="96">
        <v>0</v>
      </c>
      <c r="E9" s="96">
        <v>0</v>
      </c>
      <c r="F9" s="96">
        <v>9</v>
      </c>
      <c r="G9" s="96">
        <v>2</v>
      </c>
      <c r="H9" s="96">
        <v>5</v>
      </c>
      <c r="I9" s="96">
        <v>4</v>
      </c>
      <c r="J9" s="92">
        <v>20</v>
      </c>
    </row>
    <row r="10" spans="1:10" x14ac:dyDescent="0.2">
      <c r="A10" s="20" t="s">
        <v>98</v>
      </c>
      <c r="B10" s="21" t="s">
        <v>99</v>
      </c>
      <c r="C10" s="96">
        <v>16</v>
      </c>
      <c r="D10" s="96">
        <v>12</v>
      </c>
      <c r="E10" s="96">
        <v>7</v>
      </c>
      <c r="F10" s="96">
        <v>8</v>
      </c>
      <c r="G10" s="96">
        <v>26</v>
      </c>
      <c r="H10" s="96">
        <v>4</v>
      </c>
      <c r="I10" s="96">
        <v>30</v>
      </c>
      <c r="J10" s="92">
        <v>103</v>
      </c>
    </row>
    <row r="11" spans="1:10" x14ac:dyDescent="0.2">
      <c r="A11" s="20" t="s">
        <v>100</v>
      </c>
      <c r="B11" s="21" t="s">
        <v>101</v>
      </c>
      <c r="C11" s="96">
        <v>0</v>
      </c>
      <c r="D11" s="96">
        <v>0</v>
      </c>
      <c r="E11" s="96">
        <v>0</v>
      </c>
      <c r="F11" s="96">
        <v>0</v>
      </c>
      <c r="G11" s="96">
        <v>0</v>
      </c>
      <c r="H11" s="96">
        <v>1</v>
      </c>
      <c r="I11" s="96">
        <v>1</v>
      </c>
      <c r="J11" s="92">
        <v>2</v>
      </c>
    </row>
    <row r="12" spans="1:10" x14ac:dyDescent="0.2">
      <c r="A12" s="20" t="s">
        <v>102</v>
      </c>
      <c r="B12" s="21" t="s">
        <v>103</v>
      </c>
      <c r="C12" s="96">
        <v>0</v>
      </c>
      <c r="D12" s="96">
        <v>0</v>
      </c>
      <c r="E12" s="96">
        <v>0</v>
      </c>
      <c r="F12" s="96">
        <v>0</v>
      </c>
      <c r="G12" s="96">
        <v>0</v>
      </c>
      <c r="H12" s="96">
        <v>3</v>
      </c>
      <c r="I12" s="96">
        <v>0</v>
      </c>
      <c r="J12" s="92">
        <v>3</v>
      </c>
    </row>
    <row r="13" spans="1:10" x14ac:dyDescent="0.2">
      <c r="A13" s="20" t="s">
        <v>104</v>
      </c>
      <c r="B13" s="21" t="s">
        <v>105</v>
      </c>
      <c r="C13" s="96">
        <v>0</v>
      </c>
      <c r="D13" s="96">
        <v>1</v>
      </c>
      <c r="E13" s="96">
        <v>0</v>
      </c>
      <c r="F13" s="96">
        <v>0</v>
      </c>
      <c r="G13" s="96">
        <v>0</v>
      </c>
      <c r="H13" s="96">
        <v>1</v>
      </c>
      <c r="I13" s="96">
        <v>0</v>
      </c>
      <c r="J13" s="92">
        <v>2</v>
      </c>
    </row>
    <row r="14" spans="1:10" x14ac:dyDescent="0.2">
      <c r="A14" s="20" t="s">
        <v>106</v>
      </c>
      <c r="B14" s="21" t="s">
        <v>107</v>
      </c>
      <c r="C14" s="96">
        <v>120</v>
      </c>
      <c r="D14" s="96">
        <v>5</v>
      </c>
      <c r="E14" s="96">
        <v>6</v>
      </c>
      <c r="F14" s="96">
        <v>135</v>
      </c>
      <c r="G14" s="96">
        <v>20</v>
      </c>
      <c r="H14" s="96">
        <v>5</v>
      </c>
      <c r="I14" s="96">
        <v>7</v>
      </c>
      <c r="J14" s="92">
        <v>298</v>
      </c>
    </row>
    <row r="15" spans="1:10" x14ac:dyDescent="0.2">
      <c r="A15" s="20" t="s">
        <v>108</v>
      </c>
      <c r="B15" s="21" t="s">
        <v>109</v>
      </c>
      <c r="C15" s="96">
        <v>21</v>
      </c>
      <c r="D15" s="96">
        <v>0</v>
      </c>
      <c r="E15" s="96">
        <v>0</v>
      </c>
      <c r="F15" s="96">
        <v>0</v>
      </c>
      <c r="G15" s="96">
        <v>0</v>
      </c>
      <c r="H15" s="96">
        <v>0</v>
      </c>
      <c r="I15" s="96">
        <v>0</v>
      </c>
      <c r="J15" s="92">
        <v>21</v>
      </c>
    </row>
    <row r="16" spans="1:10" ht="13.5" thickBot="1" x14ac:dyDescent="0.25">
      <c r="A16" s="130" t="s">
        <v>739</v>
      </c>
      <c r="B16" s="340" t="s">
        <v>111</v>
      </c>
      <c r="C16" s="341">
        <v>158</v>
      </c>
      <c r="D16" s="341">
        <v>38</v>
      </c>
      <c r="E16" s="341">
        <v>59</v>
      </c>
      <c r="F16" s="341">
        <v>206</v>
      </c>
      <c r="G16" s="341">
        <v>198</v>
      </c>
      <c r="H16" s="341">
        <v>69</v>
      </c>
      <c r="I16" s="341">
        <v>159</v>
      </c>
      <c r="J16" s="103">
        <v>887</v>
      </c>
    </row>
    <row r="18" spans="2:2" x14ac:dyDescent="0.2">
      <c r="B18" s="36"/>
    </row>
  </sheetData>
  <mergeCells count="6">
    <mergeCell ref="C4:I4"/>
    <mergeCell ref="A1:J1"/>
    <mergeCell ref="C2:E2"/>
    <mergeCell ref="F2:H2"/>
    <mergeCell ref="I2:I3"/>
    <mergeCell ref="J2:J3"/>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D5" sqref="D5"/>
    </sheetView>
  </sheetViews>
  <sheetFormatPr defaultColWidth="9.140625" defaultRowHeight="12.75" x14ac:dyDescent="0.2"/>
  <cols>
    <col min="1" max="1" width="47.85546875" style="19" customWidth="1"/>
    <col min="2" max="2" width="6.7109375" style="37" customWidth="1"/>
    <col min="3" max="3" width="6.140625" style="5" customWidth="1"/>
    <col min="4" max="4" width="8.28515625" style="5" customWidth="1"/>
    <col min="5" max="5" width="7.42578125" style="5" bestFit="1" customWidth="1"/>
    <col min="6" max="6" width="6" style="5" customWidth="1"/>
    <col min="7" max="7" width="8.5703125" style="5" customWidth="1"/>
    <col min="8" max="8" width="7.42578125" style="5" customWidth="1"/>
    <col min="9" max="9" width="7" style="5" customWidth="1"/>
    <col min="10" max="10" width="9.140625" style="5"/>
    <col min="11" max="11" width="22.85546875" style="5" customWidth="1"/>
    <col min="12" max="16384" width="9.140625" style="5"/>
  </cols>
  <sheetData>
    <row r="1" spans="1:11" ht="25.5" customHeight="1" x14ac:dyDescent="0.2">
      <c r="A1" s="709" t="s">
        <v>740</v>
      </c>
      <c r="B1" s="710"/>
      <c r="C1" s="710"/>
      <c r="D1" s="710"/>
      <c r="E1" s="710"/>
      <c r="F1" s="710"/>
      <c r="G1" s="710"/>
      <c r="H1" s="710"/>
      <c r="I1" s="710"/>
      <c r="J1" s="710"/>
      <c r="K1" s="712"/>
    </row>
    <row r="2" spans="1:11" s="9" customFormat="1" ht="38.25" customHeight="1" x14ac:dyDescent="0.2">
      <c r="A2" s="38" t="s">
        <v>77</v>
      </c>
      <c r="B2" s="120"/>
      <c r="C2" s="726" t="s">
        <v>733</v>
      </c>
      <c r="D2" s="726"/>
      <c r="E2" s="726"/>
      <c r="F2" s="726" t="s">
        <v>734</v>
      </c>
      <c r="G2" s="726"/>
      <c r="H2" s="726"/>
      <c r="I2" s="727" t="s">
        <v>735</v>
      </c>
      <c r="J2" s="732" t="s">
        <v>741</v>
      </c>
      <c r="K2" s="734" t="s">
        <v>742</v>
      </c>
    </row>
    <row r="3" spans="1:11" s="9" customFormat="1" ht="30.75" customHeight="1" x14ac:dyDescent="0.2">
      <c r="A3" s="38"/>
      <c r="B3" s="120"/>
      <c r="C3" s="617" t="s">
        <v>736</v>
      </c>
      <c r="D3" s="617" t="s">
        <v>737</v>
      </c>
      <c r="E3" s="617" t="s">
        <v>738</v>
      </c>
      <c r="F3" s="617" t="s">
        <v>736</v>
      </c>
      <c r="G3" s="617" t="s">
        <v>737</v>
      </c>
      <c r="H3" s="617" t="s">
        <v>738</v>
      </c>
      <c r="I3" s="728"/>
      <c r="J3" s="733"/>
      <c r="K3" s="735"/>
    </row>
    <row r="4" spans="1:11" s="19" customFormat="1" x14ac:dyDescent="0.2">
      <c r="A4" s="17" t="s">
        <v>86</v>
      </c>
      <c r="B4" s="18" t="s">
        <v>87</v>
      </c>
      <c r="C4" s="725"/>
      <c r="D4" s="725"/>
      <c r="E4" s="725"/>
      <c r="F4" s="725"/>
      <c r="G4" s="725"/>
      <c r="H4" s="725"/>
      <c r="I4" s="725"/>
      <c r="J4" s="342"/>
      <c r="K4" s="343"/>
    </row>
    <row r="5" spans="1:11" x14ac:dyDescent="0.2">
      <c r="A5" s="20" t="s">
        <v>88</v>
      </c>
      <c r="B5" s="21" t="s">
        <v>89</v>
      </c>
      <c r="C5" s="96">
        <v>0</v>
      </c>
      <c r="D5" s="96">
        <v>624</v>
      </c>
      <c r="E5" s="96">
        <v>341</v>
      </c>
      <c r="F5" s="96">
        <v>173</v>
      </c>
      <c r="G5" s="96">
        <v>430</v>
      </c>
      <c r="H5" s="96">
        <v>116</v>
      </c>
      <c r="I5" s="96">
        <v>228</v>
      </c>
      <c r="J5" s="93">
        <v>1912</v>
      </c>
      <c r="K5" s="344">
        <v>28</v>
      </c>
    </row>
    <row r="6" spans="1:11" x14ac:dyDescent="0.2">
      <c r="A6" s="20" t="s">
        <v>90</v>
      </c>
      <c r="B6" s="21" t="s">
        <v>91</v>
      </c>
      <c r="C6" s="96">
        <v>124</v>
      </c>
      <c r="D6" s="96">
        <v>0</v>
      </c>
      <c r="E6" s="96">
        <v>2009</v>
      </c>
      <c r="F6" s="96">
        <v>903</v>
      </c>
      <c r="G6" s="96">
        <v>521</v>
      </c>
      <c r="H6" s="96">
        <v>36</v>
      </c>
      <c r="I6" s="96">
        <v>450</v>
      </c>
      <c r="J6" s="93">
        <v>4043</v>
      </c>
      <c r="K6" s="344">
        <v>10</v>
      </c>
    </row>
    <row r="7" spans="1:11" x14ac:dyDescent="0.2">
      <c r="A7" s="20" t="s">
        <v>92</v>
      </c>
      <c r="B7" s="21" t="s">
        <v>93</v>
      </c>
      <c r="C7" s="96">
        <v>0</v>
      </c>
      <c r="D7" s="96">
        <v>0</v>
      </c>
      <c r="E7" s="96">
        <v>0</v>
      </c>
      <c r="F7" s="96">
        <v>51</v>
      </c>
      <c r="G7" s="96">
        <v>924</v>
      </c>
      <c r="H7" s="96">
        <v>374</v>
      </c>
      <c r="I7" s="96">
        <v>4590</v>
      </c>
      <c r="J7" s="93">
        <v>5939</v>
      </c>
      <c r="K7" s="344">
        <v>172</v>
      </c>
    </row>
    <row r="8" spans="1:11" x14ac:dyDescent="0.2">
      <c r="A8" s="20" t="s">
        <v>94</v>
      </c>
      <c r="B8" s="21" t="s">
        <v>95</v>
      </c>
      <c r="C8" s="96">
        <v>0</v>
      </c>
      <c r="D8" s="96">
        <v>13</v>
      </c>
      <c r="E8" s="96">
        <v>19</v>
      </c>
      <c r="F8" s="96">
        <v>119</v>
      </c>
      <c r="G8" s="96">
        <v>1026</v>
      </c>
      <c r="H8" s="96">
        <v>219</v>
      </c>
      <c r="I8" s="96">
        <v>1811</v>
      </c>
      <c r="J8" s="93">
        <v>3207</v>
      </c>
      <c r="K8" s="344">
        <v>49</v>
      </c>
    </row>
    <row r="9" spans="1:11" x14ac:dyDescent="0.2">
      <c r="A9" s="20" t="s">
        <v>96</v>
      </c>
      <c r="B9" s="21" t="s">
        <v>97</v>
      </c>
      <c r="C9" s="96">
        <v>0</v>
      </c>
      <c r="D9" s="96">
        <v>0</v>
      </c>
      <c r="E9" s="96">
        <v>0</v>
      </c>
      <c r="F9" s="96">
        <v>135</v>
      </c>
      <c r="G9" s="96">
        <v>48</v>
      </c>
      <c r="H9" s="96">
        <v>480</v>
      </c>
      <c r="I9" s="96">
        <v>347</v>
      </c>
      <c r="J9" s="93">
        <v>1010</v>
      </c>
      <c r="K9" s="344">
        <v>385</v>
      </c>
    </row>
    <row r="10" spans="1:11" x14ac:dyDescent="0.2">
      <c r="A10" s="20" t="s">
        <v>98</v>
      </c>
      <c r="B10" s="21" t="s">
        <v>99</v>
      </c>
      <c r="C10" s="96">
        <v>185</v>
      </c>
      <c r="D10" s="96">
        <v>370</v>
      </c>
      <c r="E10" s="96">
        <v>151</v>
      </c>
      <c r="F10" s="96">
        <v>41</v>
      </c>
      <c r="G10" s="96">
        <v>954</v>
      </c>
      <c r="H10" s="96">
        <v>208</v>
      </c>
      <c r="I10" s="96">
        <v>996</v>
      </c>
      <c r="J10" s="93">
        <v>2905</v>
      </c>
      <c r="K10" s="344">
        <v>1668</v>
      </c>
    </row>
    <row r="11" spans="1:11" x14ac:dyDescent="0.2">
      <c r="A11" s="20" t="s">
        <v>100</v>
      </c>
      <c r="B11" s="21" t="s">
        <v>101</v>
      </c>
      <c r="C11" s="96">
        <v>0</v>
      </c>
      <c r="D11" s="96">
        <v>0</v>
      </c>
      <c r="E11" s="96">
        <v>0</v>
      </c>
      <c r="F11" s="96">
        <v>0</v>
      </c>
      <c r="G11" s="96">
        <v>0</v>
      </c>
      <c r="H11" s="96">
        <v>34</v>
      </c>
      <c r="I11" s="96">
        <v>14</v>
      </c>
      <c r="J11" s="93">
        <v>48</v>
      </c>
      <c r="K11" s="344">
        <v>34</v>
      </c>
    </row>
    <row r="12" spans="1:11" x14ac:dyDescent="0.2">
      <c r="A12" s="20" t="s">
        <v>102</v>
      </c>
      <c r="B12" s="21" t="s">
        <v>103</v>
      </c>
      <c r="C12" s="96">
        <v>0</v>
      </c>
      <c r="D12" s="96">
        <v>0</v>
      </c>
      <c r="E12" s="96">
        <v>0</v>
      </c>
      <c r="F12" s="96">
        <v>0</v>
      </c>
      <c r="G12" s="96">
        <v>0</v>
      </c>
      <c r="H12" s="96">
        <v>169</v>
      </c>
      <c r="I12" s="96">
        <v>0</v>
      </c>
      <c r="J12" s="93">
        <v>169</v>
      </c>
      <c r="K12" s="344">
        <v>169</v>
      </c>
    </row>
    <row r="13" spans="1:11" x14ac:dyDescent="0.2">
      <c r="A13" s="20" t="s">
        <v>104</v>
      </c>
      <c r="B13" s="21" t="s">
        <v>105</v>
      </c>
      <c r="C13" s="96">
        <v>0</v>
      </c>
      <c r="D13" s="96">
        <v>22</v>
      </c>
      <c r="E13" s="96">
        <v>0</v>
      </c>
      <c r="F13" s="96">
        <v>0</v>
      </c>
      <c r="G13" s="96">
        <v>0</v>
      </c>
      <c r="H13" s="96">
        <v>24</v>
      </c>
      <c r="I13" s="96">
        <v>0</v>
      </c>
      <c r="J13" s="93">
        <v>46</v>
      </c>
      <c r="K13" s="344">
        <v>24</v>
      </c>
    </row>
    <row r="14" spans="1:11" x14ac:dyDescent="0.2">
      <c r="A14" s="20" t="s">
        <v>106</v>
      </c>
      <c r="B14" s="21" t="s">
        <v>107</v>
      </c>
      <c r="C14" s="96">
        <v>3241</v>
      </c>
      <c r="D14" s="96">
        <v>56</v>
      </c>
      <c r="E14" s="96">
        <v>143</v>
      </c>
      <c r="F14" s="96">
        <v>5807</v>
      </c>
      <c r="G14" s="96">
        <v>1713</v>
      </c>
      <c r="H14" s="96">
        <v>358</v>
      </c>
      <c r="I14" s="96">
        <v>644</v>
      </c>
      <c r="J14" s="93">
        <v>11962</v>
      </c>
      <c r="K14" s="344">
        <v>237</v>
      </c>
    </row>
    <row r="15" spans="1:11" x14ac:dyDescent="0.2">
      <c r="A15" s="20" t="s">
        <v>108</v>
      </c>
      <c r="B15" s="21" t="s">
        <v>109</v>
      </c>
      <c r="C15" s="96">
        <v>346</v>
      </c>
      <c r="D15" s="96">
        <v>0</v>
      </c>
      <c r="E15" s="96">
        <v>0</v>
      </c>
      <c r="F15" s="96">
        <v>0</v>
      </c>
      <c r="G15" s="96">
        <v>0</v>
      </c>
      <c r="H15" s="96">
        <v>0</v>
      </c>
      <c r="I15" s="96">
        <v>0</v>
      </c>
      <c r="J15" s="93">
        <v>346</v>
      </c>
      <c r="K15" s="344">
        <v>0</v>
      </c>
    </row>
    <row r="16" spans="1:11" ht="13.5" thickBot="1" x14ac:dyDescent="0.25">
      <c r="A16" s="130" t="s">
        <v>741</v>
      </c>
      <c r="B16" s="340" t="s">
        <v>111</v>
      </c>
      <c r="C16" s="341">
        <v>3896</v>
      </c>
      <c r="D16" s="341">
        <v>1085</v>
      </c>
      <c r="E16" s="341">
        <v>2663</v>
      </c>
      <c r="F16" s="341">
        <v>7229</v>
      </c>
      <c r="G16" s="341">
        <v>5616</v>
      </c>
      <c r="H16" s="341">
        <v>2018</v>
      </c>
      <c r="I16" s="341">
        <v>9080</v>
      </c>
      <c r="J16" s="341">
        <v>31587</v>
      </c>
      <c r="K16" s="103">
        <v>2776</v>
      </c>
    </row>
    <row r="18" spans="1:11" ht="30" customHeight="1" x14ac:dyDescent="0.2">
      <c r="A18" s="731" t="s">
        <v>743</v>
      </c>
      <c r="B18" s="731"/>
      <c r="C18" s="731"/>
      <c r="D18" s="731"/>
      <c r="E18" s="731"/>
      <c r="F18" s="731"/>
      <c r="G18" s="731"/>
      <c r="H18" s="731"/>
      <c r="I18" s="731"/>
      <c r="J18" s="731"/>
      <c r="K18" s="731"/>
    </row>
  </sheetData>
  <mergeCells count="8">
    <mergeCell ref="C4:I4"/>
    <mergeCell ref="A18:K18"/>
    <mergeCell ref="A1:K1"/>
    <mergeCell ref="C2:E2"/>
    <mergeCell ref="F2:H2"/>
    <mergeCell ref="I2:I3"/>
    <mergeCell ref="J2:J3"/>
    <mergeCell ref="K2:K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selection activeCell="N16" sqref="N16"/>
    </sheetView>
  </sheetViews>
  <sheetFormatPr defaultColWidth="8.85546875" defaultRowHeight="12.75" x14ac:dyDescent="0.25"/>
  <cols>
    <col min="1" max="1" width="7.7109375" style="633" customWidth="1"/>
    <col min="2" max="23" width="4.7109375" style="633" customWidth="1"/>
    <col min="24" max="16384" width="8.85546875" style="633"/>
  </cols>
  <sheetData>
    <row r="1" spans="1:23" ht="16.149999999999999" customHeight="1" x14ac:dyDescent="0.25">
      <c r="A1" s="738" t="s">
        <v>1541</v>
      </c>
      <c r="B1" s="739"/>
      <c r="C1" s="739"/>
      <c r="D1" s="739"/>
      <c r="E1" s="739"/>
      <c r="F1" s="739"/>
      <c r="G1" s="739"/>
      <c r="H1" s="739"/>
      <c r="I1" s="739"/>
      <c r="J1" s="739"/>
      <c r="K1" s="739"/>
      <c r="L1" s="739"/>
      <c r="M1" s="739"/>
      <c r="N1" s="739"/>
      <c r="O1" s="739"/>
      <c r="P1" s="739"/>
      <c r="Q1" s="739"/>
      <c r="R1" s="739"/>
      <c r="S1" s="739"/>
      <c r="T1" s="739"/>
      <c r="U1" s="739"/>
      <c r="V1" s="739"/>
      <c r="W1" s="740"/>
    </row>
    <row r="2" spans="1:23" ht="12.75" customHeight="1" x14ac:dyDescent="0.25">
      <c r="A2" s="741" t="s">
        <v>1542</v>
      </c>
      <c r="B2" s="736" t="s">
        <v>1543</v>
      </c>
      <c r="C2" s="736"/>
      <c r="D2" s="736"/>
      <c r="E2" s="736"/>
      <c r="F2" s="736"/>
      <c r="G2" s="736"/>
      <c r="H2" s="736"/>
      <c r="I2" s="736"/>
      <c r="J2" s="736"/>
      <c r="K2" s="736"/>
      <c r="L2" s="736"/>
      <c r="M2" s="736"/>
      <c r="N2" s="736"/>
      <c r="O2" s="736"/>
      <c r="P2" s="736"/>
      <c r="Q2" s="736"/>
      <c r="R2" s="736"/>
      <c r="S2" s="736"/>
      <c r="T2" s="736"/>
      <c r="U2" s="736"/>
      <c r="V2" s="736"/>
      <c r="W2" s="736"/>
    </row>
    <row r="3" spans="1:23" ht="12.75" customHeight="1" x14ac:dyDescent="0.25">
      <c r="A3" s="741"/>
      <c r="B3" s="741" t="s">
        <v>1544</v>
      </c>
      <c r="C3" s="741"/>
      <c r="D3" s="741"/>
      <c r="E3" s="741" t="s">
        <v>1545</v>
      </c>
      <c r="F3" s="741"/>
      <c r="G3" s="741"/>
      <c r="H3" s="741" t="s">
        <v>1546</v>
      </c>
      <c r="I3" s="741"/>
      <c r="J3" s="741"/>
      <c r="K3" s="736" t="s">
        <v>1547</v>
      </c>
      <c r="L3" s="736"/>
      <c r="M3" s="736"/>
      <c r="N3" s="741" t="s">
        <v>1548</v>
      </c>
      <c r="O3" s="741"/>
      <c r="P3" s="741"/>
      <c r="Q3" s="741"/>
      <c r="R3" s="741"/>
      <c r="S3" s="741"/>
      <c r="T3" s="741"/>
      <c r="U3" s="741"/>
      <c r="V3" s="741"/>
      <c r="W3" s="741"/>
    </row>
    <row r="4" spans="1:23" ht="12.75" customHeight="1" x14ac:dyDescent="0.25">
      <c r="A4" s="741"/>
      <c r="B4" s="741"/>
      <c r="C4" s="741"/>
      <c r="D4" s="741"/>
      <c r="E4" s="741"/>
      <c r="F4" s="741"/>
      <c r="G4" s="741"/>
      <c r="H4" s="741"/>
      <c r="I4" s="741"/>
      <c r="J4" s="741"/>
      <c r="K4" s="736"/>
      <c r="L4" s="736"/>
      <c r="M4" s="736"/>
      <c r="N4" s="741" t="s">
        <v>1549</v>
      </c>
      <c r="O4" s="741"/>
      <c r="P4" s="741"/>
      <c r="Q4" s="741"/>
      <c r="R4" s="741" t="s">
        <v>1550</v>
      </c>
      <c r="S4" s="741"/>
      <c r="T4" s="741"/>
      <c r="U4" s="736" t="s">
        <v>1547</v>
      </c>
      <c r="V4" s="736"/>
      <c r="W4" s="736"/>
    </row>
    <row r="5" spans="1:23" ht="12.75" customHeight="1" x14ac:dyDescent="0.25">
      <c r="A5" s="741"/>
      <c r="B5" s="648" t="s">
        <v>1551</v>
      </c>
      <c r="C5" s="648" t="s">
        <v>1552</v>
      </c>
      <c r="D5" s="648" t="s">
        <v>1553</v>
      </c>
      <c r="E5" s="648" t="s">
        <v>1551</v>
      </c>
      <c r="F5" s="648" t="s">
        <v>1552</v>
      </c>
      <c r="G5" s="648" t="s">
        <v>1553</v>
      </c>
      <c r="H5" s="648" t="s">
        <v>1551</v>
      </c>
      <c r="I5" s="648" t="s">
        <v>1552</v>
      </c>
      <c r="J5" s="648" t="s">
        <v>1553</v>
      </c>
      <c r="K5" s="649" t="s">
        <v>1554</v>
      </c>
      <c r="L5" s="649" t="s">
        <v>1555</v>
      </c>
      <c r="M5" s="649" t="s">
        <v>1556</v>
      </c>
      <c r="N5" s="648" t="s">
        <v>1551</v>
      </c>
      <c r="O5" s="648" t="s">
        <v>1552</v>
      </c>
      <c r="P5" s="648" t="s">
        <v>1553</v>
      </c>
      <c r="Q5" s="648" t="s">
        <v>1131</v>
      </c>
      <c r="R5" s="650" t="s">
        <v>1128</v>
      </c>
      <c r="S5" s="650" t="s">
        <v>1129</v>
      </c>
      <c r="T5" s="650" t="s">
        <v>1130</v>
      </c>
      <c r="U5" s="649" t="s">
        <v>1554</v>
      </c>
      <c r="V5" s="649" t="s">
        <v>1555</v>
      </c>
      <c r="W5" s="649" t="s">
        <v>1557</v>
      </c>
    </row>
    <row r="6" spans="1:23" ht="12.75" customHeight="1" x14ac:dyDescent="0.25">
      <c r="A6" s="642" t="s">
        <v>1558</v>
      </c>
      <c r="B6" s="643"/>
      <c r="C6" s="644"/>
      <c r="D6" s="645"/>
      <c r="E6" s="651"/>
      <c r="F6" s="652"/>
      <c r="G6" s="653"/>
      <c r="H6" s="651"/>
      <c r="I6" s="652"/>
      <c r="J6" s="653"/>
      <c r="K6" s="654">
        <f>+B6+E6+H6</f>
        <v>0</v>
      </c>
      <c r="L6" s="647">
        <f>+C6+F6+I6</f>
        <v>0</v>
      </c>
      <c r="M6" s="656">
        <f>+D6+G6+J6</f>
        <v>0</v>
      </c>
      <c r="N6" s="651"/>
      <c r="O6" s="652"/>
      <c r="P6" s="652"/>
      <c r="Q6" s="653"/>
      <c r="R6" s="646"/>
      <c r="S6" s="644"/>
      <c r="T6" s="658"/>
      <c r="U6" s="660">
        <f>+N6+R6</f>
        <v>0</v>
      </c>
      <c r="V6" s="661">
        <f>+O6+S6</f>
        <v>0</v>
      </c>
      <c r="W6" s="662">
        <f>+P6+Q6+T6</f>
        <v>0</v>
      </c>
    </row>
    <row r="7" spans="1:23" ht="12.75" customHeight="1" x14ac:dyDescent="0.25">
      <c r="A7" s="636" t="s">
        <v>1559</v>
      </c>
      <c r="B7" s="675"/>
      <c r="C7" s="676"/>
      <c r="D7" s="677"/>
      <c r="E7" s="675"/>
      <c r="F7" s="676"/>
      <c r="G7" s="677"/>
      <c r="H7" s="675"/>
      <c r="I7" s="676"/>
      <c r="J7" s="677"/>
      <c r="K7" s="678">
        <f t="shared" ref="K7:M22" si="0">+B7+E7+H7</f>
        <v>0</v>
      </c>
      <c r="L7" s="679">
        <f t="shared" si="0"/>
        <v>0</v>
      </c>
      <c r="M7" s="680">
        <f t="shared" si="0"/>
        <v>0</v>
      </c>
      <c r="N7" s="675"/>
      <c r="O7" s="676"/>
      <c r="P7" s="676"/>
      <c r="Q7" s="677"/>
      <c r="R7" s="681">
        <v>2</v>
      </c>
      <c r="S7" s="676"/>
      <c r="T7" s="682"/>
      <c r="U7" s="683">
        <f>+N7+R7</f>
        <v>2</v>
      </c>
      <c r="V7" s="679">
        <f>+O7+S7</f>
        <v>0</v>
      </c>
      <c r="W7" s="684">
        <f>+P7+Q7+T7</f>
        <v>0</v>
      </c>
    </row>
    <row r="8" spans="1:23" ht="12.75" customHeight="1" x14ac:dyDescent="0.25">
      <c r="A8" s="636" t="s">
        <v>1560</v>
      </c>
      <c r="B8" s="639"/>
      <c r="C8" s="634"/>
      <c r="D8" s="641"/>
      <c r="E8" s="639"/>
      <c r="F8" s="634"/>
      <c r="G8" s="641"/>
      <c r="H8" s="639"/>
      <c r="I8" s="634"/>
      <c r="J8" s="641"/>
      <c r="K8" s="655">
        <f t="shared" si="0"/>
        <v>0</v>
      </c>
      <c r="L8" s="635">
        <f t="shared" si="0"/>
        <v>0</v>
      </c>
      <c r="M8" s="657">
        <f t="shared" si="0"/>
        <v>0</v>
      </c>
      <c r="N8" s="639"/>
      <c r="O8" s="634"/>
      <c r="P8" s="634"/>
      <c r="Q8" s="641"/>
      <c r="R8" s="640"/>
      <c r="S8" s="634"/>
      <c r="T8" s="659"/>
      <c r="U8" s="663">
        <f t="shared" ref="U8:V22" si="1">+N8+R8</f>
        <v>0</v>
      </c>
      <c r="V8" s="635">
        <f t="shared" si="1"/>
        <v>0</v>
      </c>
      <c r="W8" s="664">
        <f t="shared" ref="W8:W22" si="2">+P8+Q8+T8</f>
        <v>0</v>
      </c>
    </row>
    <row r="9" spans="1:23" ht="12.75" customHeight="1" x14ac:dyDescent="0.25">
      <c r="A9" s="636" t="s">
        <v>1561</v>
      </c>
      <c r="B9" s="675"/>
      <c r="C9" s="676"/>
      <c r="D9" s="677"/>
      <c r="E9" s="675"/>
      <c r="F9" s="676"/>
      <c r="G9" s="677"/>
      <c r="H9" s="675"/>
      <c r="I9" s="676"/>
      <c r="J9" s="677"/>
      <c r="K9" s="678">
        <f t="shared" si="0"/>
        <v>0</v>
      </c>
      <c r="L9" s="679">
        <f t="shared" si="0"/>
        <v>0</v>
      </c>
      <c r="M9" s="680">
        <f t="shared" si="0"/>
        <v>0</v>
      </c>
      <c r="N9" s="675"/>
      <c r="O9" s="676"/>
      <c r="P9" s="676"/>
      <c r="Q9" s="677"/>
      <c r="R9" s="681">
        <v>1</v>
      </c>
      <c r="S9" s="676"/>
      <c r="T9" s="682"/>
      <c r="U9" s="683">
        <f t="shared" si="1"/>
        <v>1</v>
      </c>
      <c r="V9" s="679">
        <f t="shared" si="1"/>
        <v>0</v>
      </c>
      <c r="W9" s="684">
        <f t="shared" si="2"/>
        <v>0</v>
      </c>
    </row>
    <row r="10" spans="1:23" ht="12.75" customHeight="1" x14ac:dyDescent="0.25">
      <c r="A10" s="636" t="s">
        <v>1562</v>
      </c>
      <c r="B10" s="639"/>
      <c r="C10" s="634"/>
      <c r="D10" s="641"/>
      <c r="E10" s="639">
        <v>3</v>
      </c>
      <c r="F10" s="634"/>
      <c r="G10" s="641"/>
      <c r="H10" s="639"/>
      <c r="I10" s="634"/>
      <c r="J10" s="641"/>
      <c r="K10" s="655">
        <f t="shared" si="0"/>
        <v>3</v>
      </c>
      <c r="L10" s="635">
        <f t="shared" si="0"/>
        <v>0</v>
      </c>
      <c r="M10" s="657">
        <f t="shared" si="0"/>
        <v>0</v>
      </c>
      <c r="N10" s="639">
        <v>1</v>
      </c>
      <c r="O10" s="634"/>
      <c r="P10" s="634"/>
      <c r="Q10" s="641"/>
      <c r="R10" s="640">
        <v>9</v>
      </c>
      <c r="S10" s="634"/>
      <c r="T10" s="659"/>
      <c r="U10" s="663">
        <f t="shared" si="1"/>
        <v>10</v>
      </c>
      <c r="V10" s="635">
        <f t="shared" si="1"/>
        <v>0</v>
      </c>
      <c r="W10" s="664">
        <f t="shared" si="2"/>
        <v>0</v>
      </c>
    </row>
    <row r="11" spans="1:23" ht="12.75" customHeight="1" x14ac:dyDescent="0.25">
      <c r="A11" s="636" t="s">
        <v>1563</v>
      </c>
      <c r="B11" s="675"/>
      <c r="C11" s="676"/>
      <c r="D11" s="677"/>
      <c r="E11" s="675">
        <v>1</v>
      </c>
      <c r="F11" s="676"/>
      <c r="G11" s="677"/>
      <c r="H11" s="675"/>
      <c r="I11" s="676"/>
      <c r="J11" s="677"/>
      <c r="K11" s="678">
        <f t="shared" si="0"/>
        <v>1</v>
      </c>
      <c r="L11" s="679">
        <f t="shared" si="0"/>
        <v>0</v>
      </c>
      <c r="M11" s="680">
        <f t="shared" si="0"/>
        <v>0</v>
      </c>
      <c r="N11" s="675">
        <v>1</v>
      </c>
      <c r="O11" s="676"/>
      <c r="P11" s="676"/>
      <c r="Q11" s="677"/>
      <c r="R11" s="681">
        <v>5</v>
      </c>
      <c r="S11" s="676"/>
      <c r="T11" s="682"/>
      <c r="U11" s="683">
        <f t="shared" si="1"/>
        <v>6</v>
      </c>
      <c r="V11" s="679">
        <f t="shared" si="1"/>
        <v>0</v>
      </c>
      <c r="W11" s="684">
        <f t="shared" si="2"/>
        <v>0</v>
      </c>
    </row>
    <row r="12" spans="1:23" ht="12.75" customHeight="1" x14ac:dyDescent="0.25">
      <c r="A12" s="636" t="s">
        <v>1564</v>
      </c>
      <c r="B12" s="639"/>
      <c r="C12" s="634"/>
      <c r="D12" s="641"/>
      <c r="E12" s="639">
        <v>1</v>
      </c>
      <c r="F12" s="634"/>
      <c r="G12" s="641"/>
      <c r="H12" s="639"/>
      <c r="I12" s="634"/>
      <c r="J12" s="641"/>
      <c r="K12" s="655">
        <f t="shared" si="0"/>
        <v>1</v>
      </c>
      <c r="L12" s="635">
        <f t="shared" si="0"/>
        <v>0</v>
      </c>
      <c r="M12" s="657">
        <f t="shared" si="0"/>
        <v>0</v>
      </c>
      <c r="N12" s="639"/>
      <c r="O12" s="634"/>
      <c r="P12" s="634"/>
      <c r="Q12" s="641"/>
      <c r="R12" s="640"/>
      <c r="S12" s="634"/>
      <c r="T12" s="659"/>
      <c r="U12" s="663">
        <f t="shared" si="1"/>
        <v>0</v>
      </c>
      <c r="V12" s="635">
        <f t="shared" si="1"/>
        <v>0</v>
      </c>
      <c r="W12" s="664">
        <f t="shared" si="2"/>
        <v>0</v>
      </c>
    </row>
    <row r="13" spans="1:23" ht="12.75" customHeight="1" x14ac:dyDescent="0.25">
      <c r="A13" s="637" t="s">
        <v>1222</v>
      </c>
      <c r="B13" s="675"/>
      <c r="C13" s="676"/>
      <c r="D13" s="677"/>
      <c r="E13" s="675">
        <v>2</v>
      </c>
      <c r="F13" s="676"/>
      <c r="G13" s="677"/>
      <c r="H13" s="675"/>
      <c r="I13" s="676"/>
      <c r="J13" s="677"/>
      <c r="K13" s="678">
        <f t="shared" si="0"/>
        <v>2</v>
      </c>
      <c r="L13" s="679">
        <f t="shared" si="0"/>
        <v>0</v>
      </c>
      <c r="M13" s="680">
        <f t="shared" si="0"/>
        <v>0</v>
      </c>
      <c r="N13" s="675"/>
      <c r="O13" s="676"/>
      <c r="P13" s="676"/>
      <c r="Q13" s="677"/>
      <c r="R13" s="681">
        <v>7</v>
      </c>
      <c r="S13" s="676"/>
      <c r="T13" s="682"/>
      <c r="U13" s="683">
        <f t="shared" si="1"/>
        <v>7</v>
      </c>
      <c r="V13" s="679">
        <f t="shared" si="1"/>
        <v>0</v>
      </c>
      <c r="W13" s="684">
        <f t="shared" si="2"/>
        <v>0</v>
      </c>
    </row>
    <row r="14" spans="1:23" ht="12.75" customHeight="1" x14ac:dyDescent="0.25">
      <c r="A14" s="636" t="s">
        <v>1565</v>
      </c>
      <c r="B14" s="639"/>
      <c r="C14" s="634"/>
      <c r="D14" s="641"/>
      <c r="E14" s="639">
        <v>3</v>
      </c>
      <c r="F14" s="634"/>
      <c r="G14" s="641"/>
      <c r="H14" s="639"/>
      <c r="I14" s="634"/>
      <c r="J14" s="641"/>
      <c r="K14" s="655">
        <f t="shared" si="0"/>
        <v>3</v>
      </c>
      <c r="L14" s="635">
        <f t="shared" si="0"/>
        <v>0</v>
      </c>
      <c r="M14" s="657">
        <f t="shared" si="0"/>
        <v>0</v>
      </c>
      <c r="N14" s="639"/>
      <c r="O14" s="634"/>
      <c r="P14" s="634"/>
      <c r="Q14" s="641"/>
      <c r="R14" s="640">
        <v>1</v>
      </c>
      <c r="S14" s="634"/>
      <c r="T14" s="659"/>
      <c r="U14" s="663">
        <f t="shared" si="1"/>
        <v>1</v>
      </c>
      <c r="V14" s="635">
        <f t="shared" si="1"/>
        <v>0</v>
      </c>
      <c r="W14" s="664">
        <f t="shared" si="2"/>
        <v>0</v>
      </c>
    </row>
    <row r="15" spans="1:23" ht="12.75" customHeight="1" x14ac:dyDescent="0.25">
      <c r="A15" s="636" t="s">
        <v>1566</v>
      </c>
      <c r="B15" s="675"/>
      <c r="C15" s="676"/>
      <c r="D15" s="677"/>
      <c r="E15" s="675">
        <v>2</v>
      </c>
      <c r="F15" s="676"/>
      <c r="G15" s="677"/>
      <c r="H15" s="675"/>
      <c r="I15" s="676"/>
      <c r="J15" s="677"/>
      <c r="K15" s="678">
        <f t="shared" si="0"/>
        <v>2</v>
      </c>
      <c r="L15" s="679">
        <f t="shared" si="0"/>
        <v>0</v>
      </c>
      <c r="M15" s="680">
        <f t="shared" si="0"/>
        <v>0</v>
      </c>
      <c r="N15" s="675"/>
      <c r="O15" s="676"/>
      <c r="P15" s="676"/>
      <c r="Q15" s="677"/>
      <c r="R15" s="681">
        <v>8</v>
      </c>
      <c r="S15" s="676"/>
      <c r="T15" s="682"/>
      <c r="U15" s="683">
        <f t="shared" si="1"/>
        <v>8</v>
      </c>
      <c r="V15" s="679">
        <f t="shared" si="1"/>
        <v>0</v>
      </c>
      <c r="W15" s="684">
        <f t="shared" si="2"/>
        <v>0</v>
      </c>
    </row>
    <row r="16" spans="1:23" ht="12.75" customHeight="1" x14ac:dyDescent="0.25">
      <c r="A16" s="636" t="s">
        <v>1567</v>
      </c>
      <c r="B16" s="639"/>
      <c r="C16" s="634"/>
      <c r="D16" s="641"/>
      <c r="E16" s="639"/>
      <c r="F16" s="634"/>
      <c r="G16" s="641"/>
      <c r="H16" s="639">
        <v>1</v>
      </c>
      <c r="I16" s="634">
        <v>1</v>
      </c>
      <c r="J16" s="641"/>
      <c r="K16" s="655">
        <f t="shared" si="0"/>
        <v>1</v>
      </c>
      <c r="L16" s="635">
        <f t="shared" si="0"/>
        <v>1</v>
      </c>
      <c r="M16" s="657">
        <f t="shared" si="0"/>
        <v>0</v>
      </c>
      <c r="N16" s="639">
        <v>4</v>
      </c>
      <c r="O16" s="634">
        <v>1</v>
      </c>
      <c r="P16" s="634"/>
      <c r="Q16" s="641">
        <v>1</v>
      </c>
      <c r="R16" s="640">
        <v>2</v>
      </c>
      <c r="S16" s="634"/>
      <c r="T16" s="659"/>
      <c r="U16" s="663">
        <f t="shared" si="1"/>
        <v>6</v>
      </c>
      <c r="V16" s="635">
        <f t="shared" si="1"/>
        <v>1</v>
      </c>
      <c r="W16" s="664">
        <f t="shared" si="2"/>
        <v>1</v>
      </c>
    </row>
    <row r="17" spans="1:23" ht="12.75" customHeight="1" x14ac:dyDescent="0.25">
      <c r="A17" s="636" t="s">
        <v>1568</v>
      </c>
      <c r="B17" s="675"/>
      <c r="C17" s="676"/>
      <c r="D17" s="677"/>
      <c r="E17" s="675"/>
      <c r="F17" s="676"/>
      <c r="G17" s="677"/>
      <c r="H17" s="675">
        <v>1</v>
      </c>
      <c r="I17" s="676"/>
      <c r="J17" s="677"/>
      <c r="K17" s="678">
        <f t="shared" si="0"/>
        <v>1</v>
      </c>
      <c r="L17" s="679">
        <f t="shared" si="0"/>
        <v>0</v>
      </c>
      <c r="M17" s="680">
        <f t="shared" si="0"/>
        <v>0</v>
      </c>
      <c r="N17" s="675">
        <v>1</v>
      </c>
      <c r="O17" s="676"/>
      <c r="P17" s="676"/>
      <c r="Q17" s="677"/>
      <c r="R17" s="681">
        <v>16</v>
      </c>
      <c r="S17" s="676"/>
      <c r="T17" s="682"/>
      <c r="U17" s="683">
        <f t="shared" si="1"/>
        <v>17</v>
      </c>
      <c r="V17" s="679">
        <f t="shared" si="1"/>
        <v>0</v>
      </c>
      <c r="W17" s="684">
        <f t="shared" si="2"/>
        <v>0</v>
      </c>
    </row>
    <row r="18" spans="1:23" ht="12.75" customHeight="1" x14ac:dyDescent="0.25">
      <c r="A18" s="636" t="s">
        <v>1569</v>
      </c>
      <c r="B18" s="639">
        <v>2</v>
      </c>
      <c r="C18" s="634"/>
      <c r="D18" s="641"/>
      <c r="E18" s="639"/>
      <c r="F18" s="634"/>
      <c r="G18" s="641"/>
      <c r="H18" s="639">
        <v>2</v>
      </c>
      <c r="I18" s="634"/>
      <c r="J18" s="641"/>
      <c r="K18" s="655">
        <f t="shared" si="0"/>
        <v>4</v>
      </c>
      <c r="L18" s="635">
        <f t="shared" si="0"/>
        <v>0</v>
      </c>
      <c r="M18" s="657">
        <f t="shared" si="0"/>
        <v>0</v>
      </c>
      <c r="N18" s="639"/>
      <c r="O18" s="634"/>
      <c r="P18" s="634"/>
      <c r="Q18" s="641"/>
      <c r="R18" s="640">
        <v>8</v>
      </c>
      <c r="S18" s="634"/>
      <c r="T18" s="659"/>
      <c r="U18" s="663">
        <f t="shared" si="1"/>
        <v>8</v>
      </c>
      <c r="V18" s="635">
        <f t="shared" si="1"/>
        <v>0</v>
      </c>
      <c r="W18" s="664">
        <f t="shared" si="2"/>
        <v>0</v>
      </c>
    </row>
    <row r="19" spans="1:23" ht="12.75" customHeight="1" x14ac:dyDescent="0.25">
      <c r="A19" s="636" t="s">
        <v>1570</v>
      </c>
      <c r="B19" s="675">
        <v>1</v>
      </c>
      <c r="C19" s="676"/>
      <c r="D19" s="677"/>
      <c r="E19" s="675"/>
      <c r="F19" s="676"/>
      <c r="G19" s="677"/>
      <c r="H19" s="675">
        <v>1</v>
      </c>
      <c r="I19" s="676"/>
      <c r="J19" s="677"/>
      <c r="K19" s="678">
        <f t="shared" si="0"/>
        <v>2</v>
      </c>
      <c r="L19" s="679">
        <f t="shared" si="0"/>
        <v>0</v>
      </c>
      <c r="M19" s="680">
        <f t="shared" si="0"/>
        <v>0</v>
      </c>
      <c r="N19" s="675"/>
      <c r="O19" s="676"/>
      <c r="P19" s="676"/>
      <c r="Q19" s="677"/>
      <c r="R19" s="681">
        <v>5</v>
      </c>
      <c r="S19" s="676"/>
      <c r="T19" s="682"/>
      <c r="U19" s="683">
        <f t="shared" si="1"/>
        <v>5</v>
      </c>
      <c r="V19" s="679">
        <f t="shared" si="1"/>
        <v>0</v>
      </c>
      <c r="W19" s="684">
        <f t="shared" si="2"/>
        <v>0</v>
      </c>
    </row>
    <row r="20" spans="1:23" ht="12.75" customHeight="1" x14ac:dyDescent="0.25">
      <c r="A20" s="636" t="s">
        <v>1571</v>
      </c>
      <c r="B20" s="639">
        <v>2</v>
      </c>
      <c r="C20" s="634"/>
      <c r="D20" s="641"/>
      <c r="E20" s="639"/>
      <c r="F20" s="634"/>
      <c r="G20" s="641"/>
      <c r="H20" s="639">
        <v>13</v>
      </c>
      <c r="I20" s="634"/>
      <c r="J20" s="641"/>
      <c r="K20" s="655">
        <f t="shared" si="0"/>
        <v>15</v>
      </c>
      <c r="L20" s="635">
        <f t="shared" si="0"/>
        <v>0</v>
      </c>
      <c r="M20" s="657">
        <f t="shared" si="0"/>
        <v>0</v>
      </c>
      <c r="N20" s="639"/>
      <c r="O20" s="634"/>
      <c r="P20" s="634"/>
      <c r="Q20" s="641"/>
      <c r="R20" s="640">
        <v>8</v>
      </c>
      <c r="S20" s="634"/>
      <c r="T20" s="659"/>
      <c r="U20" s="663">
        <f t="shared" si="1"/>
        <v>8</v>
      </c>
      <c r="V20" s="635">
        <f t="shared" si="1"/>
        <v>0</v>
      </c>
      <c r="W20" s="664">
        <f t="shared" si="2"/>
        <v>0</v>
      </c>
    </row>
    <row r="21" spans="1:23" ht="12.75" customHeight="1" x14ac:dyDescent="0.25">
      <c r="A21" s="636" t="s">
        <v>1572</v>
      </c>
      <c r="B21" s="675">
        <v>4</v>
      </c>
      <c r="C21" s="676"/>
      <c r="D21" s="677"/>
      <c r="E21" s="675"/>
      <c r="F21" s="676"/>
      <c r="G21" s="677"/>
      <c r="H21" s="675">
        <v>3</v>
      </c>
      <c r="I21" s="676"/>
      <c r="J21" s="677"/>
      <c r="K21" s="678">
        <f t="shared" si="0"/>
        <v>7</v>
      </c>
      <c r="L21" s="679">
        <f t="shared" si="0"/>
        <v>0</v>
      </c>
      <c r="M21" s="680">
        <f t="shared" si="0"/>
        <v>0</v>
      </c>
      <c r="N21" s="675"/>
      <c r="O21" s="676"/>
      <c r="P21" s="676"/>
      <c r="Q21" s="677"/>
      <c r="R21" s="681">
        <v>1</v>
      </c>
      <c r="S21" s="676"/>
      <c r="T21" s="682"/>
      <c r="U21" s="683">
        <f t="shared" si="1"/>
        <v>1</v>
      </c>
      <c r="V21" s="679">
        <f t="shared" si="1"/>
        <v>0</v>
      </c>
      <c r="W21" s="684">
        <f t="shared" si="2"/>
        <v>0</v>
      </c>
    </row>
    <row r="22" spans="1:23" ht="12.75" customHeight="1" x14ac:dyDescent="0.25">
      <c r="A22" s="636" t="s">
        <v>1573</v>
      </c>
      <c r="B22" s="665">
        <v>2</v>
      </c>
      <c r="C22" s="666"/>
      <c r="D22" s="667"/>
      <c r="E22" s="665"/>
      <c r="F22" s="666"/>
      <c r="G22" s="667"/>
      <c r="H22" s="665">
        <v>3</v>
      </c>
      <c r="I22" s="666">
        <v>1</v>
      </c>
      <c r="J22" s="667"/>
      <c r="K22" s="668">
        <f t="shared" si="0"/>
        <v>5</v>
      </c>
      <c r="L22" s="669">
        <f t="shared" si="0"/>
        <v>1</v>
      </c>
      <c r="M22" s="670">
        <f t="shared" si="0"/>
        <v>0</v>
      </c>
      <c r="N22" s="665">
        <v>3</v>
      </c>
      <c r="O22" s="666">
        <v>2</v>
      </c>
      <c r="P22" s="666">
        <v>1</v>
      </c>
      <c r="Q22" s="667"/>
      <c r="R22" s="671">
        <v>4</v>
      </c>
      <c r="S22" s="666"/>
      <c r="T22" s="672"/>
      <c r="U22" s="673">
        <f t="shared" si="1"/>
        <v>7</v>
      </c>
      <c r="V22" s="669">
        <f t="shared" si="1"/>
        <v>2</v>
      </c>
      <c r="W22" s="674">
        <f t="shared" si="2"/>
        <v>1</v>
      </c>
    </row>
    <row r="23" spans="1:23" ht="12.75" customHeight="1" x14ac:dyDescent="0.25">
      <c r="A23" s="638" t="s">
        <v>1547</v>
      </c>
      <c r="B23" s="685">
        <f>SUM(B6:B22)</f>
        <v>11</v>
      </c>
      <c r="C23" s="685">
        <f>SUM(C6:C22)</f>
        <v>0</v>
      </c>
      <c r="D23" s="685">
        <f>SUM(D6:D22)</f>
        <v>0</v>
      </c>
      <c r="E23" s="685">
        <f>SUM(E6:E22)</f>
        <v>12</v>
      </c>
      <c r="F23" s="685">
        <f t="shared" ref="F23:W23" si="3">SUM(F6:F22)</f>
        <v>0</v>
      </c>
      <c r="G23" s="685">
        <f t="shared" si="3"/>
        <v>0</v>
      </c>
      <c r="H23" s="685">
        <f t="shared" si="3"/>
        <v>24</v>
      </c>
      <c r="I23" s="685">
        <f t="shared" si="3"/>
        <v>2</v>
      </c>
      <c r="J23" s="685">
        <f t="shared" si="3"/>
        <v>0</v>
      </c>
      <c r="K23" s="685">
        <f t="shared" si="3"/>
        <v>47</v>
      </c>
      <c r="L23" s="685">
        <f t="shared" si="3"/>
        <v>2</v>
      </c>
      <c r="M23" s="685">
        <f t="shared" si="3"/>
        <v>0</v>
      </c>
      <c r="N23" s="685">
        <f t="shared" si="3"/>
        <v>10</v>
      </c>
      <c r="O23" s="685">
        <f t="shared" si="3"/>
        <v>3</v>
      </c>
      <c r="P23" s="685">
        <f t="shared" si="3"/>
        <v>1</v>
      </c>
      <c r="Q23" s="685">
        <f t="shared" si="3"/>
        <v>1</v>
      </c>
      <c r="R23" s="685">
        <f t="shared" si="3"/>
        <v>77</v>
      </c>
      <c r="S23" s="685">
        <f t="shared" si="3"/>
        <v>0</v>
      </c>
      <c r="T23" s="685">
        <f t="shared" si="3"/>
        <v>0</v>
      </c>
      <c r="U23" s="685">
        <f t="shared" si="3"/>
        <v>87</v>
      </c>
      <c r="V23" s="685">
        <f t="shared" si="3"/>
        <v>3</v>
      </c>
      <c r="W23" s="685">
        <f t="shared" si="3"/>
        <v>2</v>
      </c>
    </row>
    <row r="25" spans="1:23" ht="54.6" customHeight="1" x14ac:dyDescent="0.25">
      <c r="A25" s="737" t="s">
        <v>1574</v>
      </c>
      <c r="B25" s="737"/>
      <c r="C25" s="737"/>
      <c r="D25" s="737"/>
      <c r="E25" s="737"/>
      <c r="F25" s="737"/>
      <c r="G25" s="737"/>
      <c r="H25" s="737"/>
      <c r="I25" s="737"/>
      <c r="J25" s="737"/>
      <c r="K25" s="737"/>
      <c r="L25" s="737"/>
      <c r="M25" s="737"/>
      <c r="N25" s="737"/>
      <c r="O25" s="737"/>
      <c r="P25" s="737"/>
      <c r="Q25" s="737"/>
      <c r="R25" s="737"/>
      <c r="S25" s="737"/>
      <c r="T25" s="737"/>
      <c r="U25" s="737"/>
      <c r="V25" s="737"/>
      <c r="W25" s="737"/>
    </row>
  </sheetData>
  <mergeCells count="12">
    <mergeCell ref="U4:W4"/>
    <mergeCell ref="A25:W25"/>
    <mergeCell ref="A1:W1"/>
    <mergeCell ref="A2:A5"/>
    <mergeCell ref="B2:W2"/>
    <mergeCell ref="B3:D4"/>
    <mergeCell ref="E3:G4"/>
    <mergeCell ref="H3:J4"/>
    <mergeCell ref="K3:M4"/>
    <mergeCell ref="N3:W3"/>
    <mergeCell ref="N4:Q4"/>
    <mergeCell ref="R4: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40</vt:i4>
      </vt:variant>
    </vt:vector>
  </HeadingPairs>
  <TitlesOfParts>
    <vt:vector size="40" baseType="lpstr">
      <vt:lpstr>seznam</vt:lpstr>
      <vt:lpstr>2.1 MŠMT</vt:lpstr>
      <vt:lpstr>2.2 MŠMT</vt:lpstr>
      <vt:lpstr>2.3 MŠMT</vt:lpstr>
      <vt:lpstr>2.4 MŠMT</vt:lpstr>
      <vt:lpstr>2.5 MŠMT</vt:lpstr>
      <vt:lpstr>2.6 MŠMT</vt:lpstr>
      <vt:lpstr>2.7 MŠMT</vt:lpstr>
      <vt:lpstr>2.8</vt:lpstr>
      <vt:lpstr>3.1 MŠMT</vt:lpstr>
      <vt:lpstr>3.2 MŠMT</vt:lpstr>
      <vt:lpstr>3.3 MŠMT</vt:lpstr>
      <vt:lpstr>3.4 MŠMT</vt:lpstr>
      <vt:lpstr>3.5</vt:lpstr>
      <vt:lpstr>4.1 MŠMT</vt:lpstr>
      <vt:lpstr>5.1 MŠMT</vt:lpstr>
      <vt:lpstr>6.1 MŠMT</vt:lpstr>
      <vt:lpstr>6.2 MŠMT</vt:lpstr>
      <vt:lpstr>6.3 MŠMT</vt:lpstr>
      <vt:lpstr>6.4 MŠMT</vt:lpstr>
      <vt:lpstr>6.5 MŠMT</vt:lpstr>
      <vt:lpstr>6.6 MŠMT</vt:lpstr>
      <vt:lpstr>7.1 MŠMT</vt:lpstr>
      <vt:lpstr>7.2 MŠMT</vt:lpstr>
      <vt:lpstr>7.3 MŠMT</vt:lpstr>
      <vt:lpstr>7.4</vt:lpstr>
      <vt:lpstr>8.1 MŠMT</vt:lpstr>
      <vt:lpstr>8.2 MŠMT</vt:lpstr>
      <vt:lpstr>8.3 MŠMT</vt:lpstr>
      <vt:lpstr>8.4 MŠMT</vt:lpstr>
      <vt:lpstr>8.5</vt:lpstr>
      <vt:lpstr>8.6</vt:lpstr>
      <vt:lpstr>10.1</vt:lpstr>
      <vt:lpstr>10.2</vt:lpstr>
      <vt:lpstr>10.3</vt:lpstr>
      <vt:lpstr>12.1 MŠMT</vt:lpstr>
      <vt:lpstr>12.2 MŠMT</vt:lpstr>
      <vt:lpstr>2.a</vt:lpstr>
      <vt:lpstr>2.b</vt:lpstr>
      <vt:lpstr>3.a</vt:lpstr>
    </vt:vector>
  </TitlesOfParts>
  <Company>Univerzita Karlova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Krajícová</dc:creator>
  <cp:lastModifiedBy>Maňásek Martin</cp:lastModifiedBy>
  <dcterms:created xsi:type="dcterms:W3CDTF">2020-03-20T15:26:20Z</dcterms:created>
  <dcterms:modified xsi:type="dcterms:W3CDTF">2020-05-15T13:59:22Z</dcterms:modified>
</cp:coreProperties>
</file>